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" sheetId="1" r:id="rId1"/>
    <sheet name="Arkusz1" sheetId="2" r:id="rId2"/>
    <sheet name="Arkusz2" sheetId="3" r:id="rId3"/>
    <sheet name="Arkusz3" sheetId="4" r:id="rId4"/>
  </sheets>
  <definedNames>
    <definedName name="_xlnm.Print_Area" localSheetId="0">'2'!$A$1:$K$292</definedName>
  </definedNames>
  <calcPr fullCalcOnLoad="1"/>
</workbook>
</file>

<file path=xl/sharedStrings.xml><?xml version="1.0" encoding="utf-8"?>
<sst xmlns="http://schemas.openxmlformats.org/spreadsheetml/2006/main" count="579" uniqueCount="240">
  <si>
    <t>w  złotych</t>
  </si>
  <si>
    <t>Dział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</si>
  <si>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</si>
  <si>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</si>
  <si>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</si>
  <si>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</si>
  <si>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</si>
  <si>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</si>
  <si>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</si>
  <si>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</si>
  <si>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</si>
  <si>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</si>
  <si>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</si>
  <si>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</si>
  <si>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</si>
  <si>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</si>
  <si>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</si>
  <si>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</si>
  <si>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</si>
  <si>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</si>
  <si>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</si>
  <si>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</si>
  <si>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</si>
  <si>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</si>
  <si>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4300</t>
  </si>
  <si>
    <t>Zakup usług pozostałych</t>
  </si>
  <si>
    <t>600</t>
  </si>
  <si>
    <t>Transport i łączność</t>
  </si>
  <si>
    <t>60016</t>
  </si>
  <si>
    <t>Drogi publiczne gminne</t>
  </si>
  <si>
    <t>4210</t>
  </si>
  <si>
    <t>Zakup materiałów i wyposażenia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</si>
  <si>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</si>
  <si>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</si>
  <si>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</si>
  <si>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</si>
  <si>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</si>
  <si>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</si>
  <si>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4170</t>
  </si>
  <si>
    <t>Wynagrodzenia bezosobowe</t>
  </si>
  <si>
    <t>4430</t>
  </si>
  <si>
    <t>Różne opłaty i składki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</si>
  <si>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</si>
  <si>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</si>
  <si>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</si>
  <si>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</si>
  <si>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</si>
  <si>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</si>
  <si>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</si>
  <si>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</si>
  <si>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</si>
  <si>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</si>
  <si>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</si>
  <si>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</si>
  <si>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</si>
  <si>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</si>
  <si>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</si>
  <si>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</si>
  <si>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</si>
  <si>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</si>
  <si>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</si>
  <si>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</si>
  <si>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</si>
  <si>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</si>
  <si>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</si>
  <si>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</si>
  <si>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</si>
  <si>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</si>
  <si>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</si>
  <si>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</si>
  <si>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</si>
  <si>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</si>
  <si>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</si>
  <si>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</si>
  <si>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</si>
  <si>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</si>
  <si>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</si>
  <si>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</si>
  <si>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6060</t>
  </si>
  <si>
    <t>Wydatki na zakupy inwestycyjne jednostek budżetowych</t>
  </si>
  <si>
    <t>75075</t>
  </si>
  <si>
    <t>Promocja jednostek samorządu terytorialnego</t>
  </si>
  <si>
    <t>75095</t>
  </si>
  <si>
    <t>4100</t>
  </si>
  <si>
    <t>Wynagrodzenia agencyjno-prowizyjne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</si>
  <si>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</si>
  <si>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</si>
  <si>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</si>
  <si>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</si>
  <si>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</si>
  <si>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</si>
  <si>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</si>
  <si>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</si>
  <si>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4480</t>
  </si>
  <si>
    <t>Podatek od nieruchomości</t>
  </si>
  <si>
    <t>4500</t>
  </si>
  <si>
    <t>Pozostałe podatki na rzecz budżetów jednostek samorządu terytorialnego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</si>
  <si>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</si>
  <si>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</si>
  <si>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</si>
  <si>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</si>
  <si>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</si>
  <si>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</si>
  <si>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</si>
  <si>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</si>
  <si>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</si>
  <si>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</si>
  <si>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</si>
  <si>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</si>
  <si>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</si>
  <si>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</si>
  <si>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</si>
  <si>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</si>
  <si>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</si>
  <si>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</si>
  <si>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</si>
  <si>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</si>
  <si>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</si>
  <si>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</si>
  <si>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</si>
  <si>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</si>
  <si>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</si>
  <si>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</si>
  <si>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</si>
  <si>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</si>
  <si>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</si>
  <si>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</si>
  <si>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</si>
  <si>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</si>
  <si>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</si>
  <si>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</si>
  <si>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</si>
  <si>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</si>
  <si>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</si>
  <si>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</t>
  </si>
  <si>
    <t>80195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</si>
  <si>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</si>
  <si>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</si>
  <si>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</si>
  <si>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</si>
  <si>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</si>
  <si>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</si>
  <si>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</si>
  <si>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</si>
  <si>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</si>
  <si>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</si>
  <si>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</si>
  <si>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</si>
  <si>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</si>
  <si>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</si>
  <si>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</si>
  <si>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</si>
  <si>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</si>
  <si>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</si>
  <si>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</si>
  <si>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4740</t>
  </si>
  <si>
    <t>Zakup materiałów papierniczych do sprzętu drukarskiego i urządzeń kserograficznych</t>
  </si>
  <si>
    <t>85295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</si>
  <si>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</si>
  <si>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</si>
  <si>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</si>
  <si>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</si>
  <si>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</si>
  <si>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</si>
  <si>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900</t>
  </si>
  <si>
    <t>Gospodarka komunalna i ochrona środowiska</t>
  </si>
  <si>
    <t>90003</t>
  </si>
  <si>
    <t>Oczyszczanie miast i wsi</t>
  </si>
  <si>
    <t>4530</t>
  </si>
  <si>
    <t>Podatek od towarów i usług (VAT).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</si>
  <si>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</si>
  <si>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</si>
  <si>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</si>
  <si>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</si>
  <si>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</si>
  <si>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</si>
  <si>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</si>
  <si>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</si>
  <si>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</si>
  <si>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</si>
  <si>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</si>
  <si>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926</t>
  </si>
  <si>
    <t>Kultura fizyczna i sport</t>
  </si>
  <si>
    <t>92695</t>
  </si>
  <si>
    <t>3000</t>
  </si>
  <si>
    <t>Wpłaty jednostek na fundusz celowy</t>
  </si>
  <si>
    <t>85228</t>
  </si>
  <si>
    <t>Usługi opiekuńcze i specjalistyczne usługi opiekuńcze</t>
  </si>
  <si>
    <t>85121</t>
  </si>
  <si>
    <t>Lecznictwo ambulatoryjne</t>
  </si>
  <si>
    <t>Opłata z tytułu zakupu usług telekomunikacyjnych telefonii stacjonarnej</t>
  </si>
  <si>
    <t>Obiekty sportowe</t>
  </si>
  <si>
    <t>Pochodne od 
wynagrodzeń</t>
  </si>
  <si>
    <t>75404</t>
  </si>
  <si>
    <t>Komendy wojewódzkie Policji</t>
  </si>
  <si>
    <t>85153</t>
  </si>
  <si>
    <t>Zwalczanie narkomanii</t>
  </si>
  <si>
    <t>Składki na ubezpieczenie zdrowotne opłacane za osoby pobierajace niektóre świadczenia z pomocy społecznej ,niektóre świadczenia rodzinne oraz za osoby uczestniczące w zajęciach w centrum integracji społecznej</t>
  </si>
  <si>
    <t>4750</t>
  </si>
  <si>
    <t>Zakup akcesoriów komputerowych, w tym programów i licencji</t>
  </si>
  <si>
    <t>6068</t>
  </si>
  <si>
    <t>6069</t>
  </si>
  <si>
    <t>150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</si>
  <si>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</si>
  <si>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</si>
  <si>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</si>
  <si>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</si>
  <si>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</si>
  <si>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 xml:space="preserve">Wydatki budżetu gminy na  2010 r.   </t>
  </si>
  <si>
    <t>4700</t>
  </si>
  <si>
    <t>Szkolenia pracowników niebędących członkami korpusu służby cywilnej</t>
  </si>
  <si>
    <t>6058</t>
  </si>
  <si>
    <t>6059</t>
  </si>
  <si>
    <t>a) Wynagrodzenia i składki od nich naliczane</t>
  </si>
  <si>
    <t>b) Pozostałe wydatki na realizację zadań statutowych</t>
  </si>
  <si>
    <t>w tym: środki własne</t>
  </si>
  <si>
    <t>Zakup materiałów papierniczych do sprzętu drukarskiego i urzadzeń kserograficznych</t>
  </si>
  <si>
    <t xml:space="preserve">8) </t>
  </si>
  <si>
    <t>Wydatki na realizację zadań realizowanych na mocy porozumień z organami administracji rządowej</t>
  </si>
  <si>
    <t>Wydatki na zakup i objęcie akcji i wniesienie wkładów do spółek prawa handlowego</t>
  </si>
  <si>
    <t>Wydatki realizację zadań ujętych w gminnym programie profilaktyki i rozwiązywania problemów alkoholowych oraz przeciwdziałania narkomanii</t>
  </si>
  <si>
    <t>9)</t>
  </si>
  <si>
    <t>10)</t>
  </si>
  <si>
    <t>11)</t>
  </si>
  <si>
    <t>5)</t>
  </si>
  <si>
    <t>6)</t>
  </si>
  <si>
    <t>7)</t>
  </si>
  <si>
    <t>Wypłaty z tytułu udzielonych przez Gminę poręczeń i Gwarancji</t>
  </si>
  <si>
    <t>Wydatki na realizację zadań z zakresu administracji rządowej</t>
  </si>
  <si>
    <t>2)</t>
  </si>
  <si>
    <t>3)</t>
  </si>
  <si>
    <t>4)</t>
  </si>
  <si>
    <t>Dotacje ogółem</t>
  </si>
  <si>
    <t>Swiadczenia na rzecz osób fizycznych</t>
  </si>
  <si>
    <t>Wydatki na programy finasowane ze środków UE</t>
  </si>
  <si>
    <t>Wydatki jednostek budżetowych</t>
  </si>
  <si>
    <t>1)</t>
  </si>
  <si>
    <t>Plan
na 2010 r.
(6+11)</t>
  </si>
  <si>
    <t>Wydatki ogółem w tym:</t>
  </si>
  <si>
    <t>Wydatki na realizację zadań realizowanych drodze umów i porozumień między jst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</si>
</sst>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  <font>
      <b/>
      <sz val="9"/>
      <name val="Arial"/>
      <family val="2"/>
    </font>
    <font>
      <sz val="9"/>
      <name val="Arial CE"/>
      <family val="0"/>
    </font>
    <font>
      <sz val="8.5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9"/>
      <color indexed="10"/>
      <name val="Arial"/>
      <family val="0"/>
    </font>
    <font>
      <sz val="8.5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 style="medium"/>
      <top style="double"/>
      <bottom style="hair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4" fontId="33" fillId="0" borderId="1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" fontId="33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4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34" fillId="20" borderId="10" xfId="0" applyFont="1" applyFill="1" applyBorder="1" applyAlignment="1">
      <alignment vertical="center"/>
    </xf>
    <xf numFmtId="4" fontId="30" fillId="20" borderId="1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32" fillId="0" borderId="12" xfId="0" applyNumberFormat="1" applyFont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vertical="center"/>
    </xf>
    <xf numFmtId="4" fontId="30" fillId="2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center" vertical="center"/>
    </xf>
    <xf numFmtId="4" fontId="37" fillId="0" borderId="10" xfId="0" applyNumberFormat="1" applyFont="1" applyBorder="1" applyAlignment="1">
      <alignment horizontal="right" vertical="center" wrapText="1"/>
    </xf>
    <xf numFmtId="4" fontId="33" fillId="0" borderId="14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49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6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" xfId="0" applyNumberFormat="1" applyFont="1" applyFill="1" applyBorder="1" applyAlignment="1" applyProtection="1">
      <alignment horizontal="left" vertical="center" wrapText="1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/>
      <protection locked="0"/>
    </xf>
    <xf numFmtId="49" fontId="27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/>
      <protection locked="0"/>
    </xf>
    <xf numFmtId="4" fontId="31" fillId="24" borderId="17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28" fillId="25" borderId="18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Border="1" applyAlignment="1">
      <alignment vertical="center" wrapText="1"/>
    </xf>
    <xf numFmtId="4" fontId="30" fillId="0" borderId="12" xfId="0" applyNumberFormat="1" applyFont="1" applyBorder="1" applyAlignment="1">
      <alignment vertical="center" wrapText="1"/>
    </xf>
    <xf numFmtId="49" fontId="28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6" xfId="0" applyNumberFormat="1" applyFont="1" applyFill="1" applyBorder="1" applyAlignment="1" applyProtection="1">
      <alignment horizontal="left" vertical="center" wrapText="1"/>
      <protection locked="0"/>
    </xf>
    <xf numFmtId="4" fontId="31" fillId="25" borderId="17" xfId="0" applyNumberFormat="1" applyFont="1" applyFill="1" applyBorder="1" applyAlignment="1" applyProtection="1">
      <alignment horizontal="right" vertical="center" wrapText="1"/>
      <protection locked="0"/>
    </xf>
    <xf numFmtId="4" fontId="31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20" xfId="0" applyNumberFormat="1" applyFont="1" applyFill="1" applyBorder="1" applyAlignment="1" applyProtection="1">
      <alignment horizontal="center" vertical="center" wrapText="1"/>
      <protection locked="0"/>
    </xf>
    <xf numFmtId="4" fontId="31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30" fillId="20" borderId="10" xfId="0" applyNumberFormat="1" applyFont="1" applyFill="1" applyBorder="1" applyAlignment="1">
      <alignment vertical="center" wrapText="1"/>
    </xf>
    <xf numFmtId="4" fontId="31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30" fillId="20" borderId="22" xfId="0" applyNumberFormat="1" applyFont="1" applyFill="1" applyBorder="1" applyAlignment="1">
      <alignment vertical="center" wrapText="1"/>
    </xf>
    <xf numFmtId="4" fontId="31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31" fillId="24" borderId="23" xfId="0" applyNumberFormat="1" applyFont="1" applyFill="1" applyBorder="1" applyAlignment="1" applyProtection="1">
      <alignment horizontal="right" vertical="center" wrapText="1"/>
      <protection locked="0"/>
    </xf>
    <xf numFmtId="4" fontId="31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vertical="center"/>
    </xf>
    <xf numFmtId="4" fontId="29" fillId="24" borderId="23" xfId="0" applyNumberFormat="1" applyFont="1" applyFill="1" applyBorder="1" applyAlignment="1" applyProtection="1">
      <alignment horizontal="right" vertical="center" wrapText="1"/>
      <protection locked="0"/>
    </xf>
    <xf numFmtId="49" fontId="27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20" xfId="0" applyNumberFormat="1" applyFont="1" applyFill="1" applyBorder="1" applyAlignment="1" applyProtection="1">
      <alignment horizontal="center" vertical="center" wrapText="1"/>
      <protection locked="0"/>
    </xf>
    <xf numFmtId="4" fontId="30" fillId="25" borderId="17" xfId="0" applyNumberFormat="1" applyFont="1" applyFill="1" applyBorder="1" applyAlignment="1" applyProtection="1">
      <alignment horizontal="right" vertical="center" wrapText="1"/>
      <protection locked="0"/>
    </xf>
    <xf numFmtId="49" fontId="28" fillId="25" borderId="24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25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 vertical="center"/>
    </xf>
    <xf numFmtId="4" fontId="31" fillId="25" borderId="21" xfId="0" applyNumberFormat="1" applyFont="1" applyFill="1" applyBorder="1" applyAlignment="1" applyProtection="1">
      <alignment horizontal="right" vertical="center" wrapText="1"/>
      <protection locked="0"/>
    </xf>
    <xf numFmtId="49" fontId="28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28" fillId="24" borderId="25" xfId="0" applyNumberFormat="1" applyFont="1" applyFill="1" applyBorder="1" applyAlignment="1" applyProtection="1">
      <alignment horizontal="left" vertical="center" wrapText="1"/>
      <protection locked="0"/>
    </xf>
    <xf numFmtId="49" fontId="28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28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20" borderId="16" xfId="0" applyNumberFormat="1" applyFont="1" applyFill="1" applyBorder="1" applyAlignment="1" applyProtection="1">
      <alignment horizontal="left" vertical="center" wrapText="1"/>
      <protection locked="0"/>
    </xf>
    <xf numFmtId="4" fontId="31" fillId="20" borderId="17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7" fillId="25" borderId="17" xfId="0" applyNumberFormat="1" applyFont="1" applyFill="1" applyBorder="1" applyAlignment="1" applyProtection="1">
      <alignment horizontal="right" vertical="center" wrapText="1"/>
      <protection locked="0"/>
    </xf>
    <xf numFmtId="49" fontId="28" fillId="25" borderId="25" xfId="0" applyNumberFormat="1" applyFont="1" applyFill="1" applyBorder="1" applyAlignment="1" applyProtection="1">
      <alignment horizontal="center" vertical="center" wrapText="1"/>
      <protection locked="0"/>
    </xf>
    <xf numFmtId="4" fontId="31" fillId="20" borderId="17" xfId="0" applyNumberFormat="1" applyFont="1" applyFill="1" applyBorder="1" applyAlignment="1" applyProtection="1">
      <alignment horizontal="right" vertical="center" wrapText="1"/>
      <protection locked="0"/>
    </xf>
    <xf numFmtId="4" fontId="3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6" xfId="0" applyNumberFormat="1" applyFont="1" applyFill="1" applyBorder="1" applyAlignment="1" applyProtection="1">
      <alignment horizontal="left" vertical="center" wrapText="1"/>
      <protection locked="0"/>
    </xf>
    <xf numFmtId="4" fontId="29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28" fillId="25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7" xfId="0" applyNumberFormat="1" applyFont="1" applyFill="1" applyBorder="1" applyAlignment="1" applyProtection="1">
      <alignment horizontal="left" vertical="center" wrapText="1"/>
      <protection locked="0"/>
    </xf>
    <xf numFmtId="49" fontId="28" fillId="25" borderId="27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29" xfId="0" applyNumberFormat="1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4" fontId="33" fillId="0" borderId="30" xfId="0" applyNumberFormat="1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32" fillId="20" borderId="31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49" fontId="26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3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36" xfId="0" applyNumberFormat="1" applyFont="1" applyFill="1" applyBorder="1" applyAlignment="1" applyProtection="1">
      <alignment horizontal="left" vertical="center" wrapText="1"/>
      <protection locked="0"/>
    </xf>
    <xf numFmtId="4" fontId="29" fillId="24" borderId="37" xfId="0" applyNumberFormat="1" applyFont="1" applyFill="1" applyBorder="1" applyAlignment="1" applyProtection="1">
      <alignment horizontal="right" vertical="center" wrapText="1"/>
      <protection locked="0"/>
    </xf>
    <xf numFmtId="49" fontId="27" fillId="25" borderId="38" xfId="0" applyNumberFormat="1" applyFont="1" applyFill="1" applyBorder="1" applyAlignment="1" applyProtection="1">
      <alignment horizontal="center" vertical="center" wrapText="1"/>
      <protection locked="0"/>
    </xf>
    <xf numFmtId="4" fontId="31" fillId="24" borderId="3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40" xfId="0" applyNumberFormat="1" applyFont="1" applyBorder="1" applyAlignment="1">
      <alignment vertical="center" wrapText="1"/>
    </xf>
    <xf numFmtId="49" fontId="28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1" xfId="0" applyNumberFormat="1" applyFont="1" applyFill="1" applyBorder="1" applyAlignment="1" applyProtection="1">
      <alignment horizontal="center" vertical="center" wrapText="1"/>
      <protection locked="0"/>
    </xf>
    <xf numFmtId="4" fontId="30" fillId="20" borderId="42" xfId="0" applyNumberFormat="1" applyFont="1" applyFill="1" applyBorder="1" applyAlignment="1">
      <alignment vertical="center" wrapText="1"/>
    </xf>
    <xf numFmtId="49" fontId="28" fillId="25" borderId="43" xfId="0" applyNumberFormat="1" applyFont="1" applyFill="1" applyBorder="1" applyAlignment="1" applyProtection="1">
      <alignment horizontal="center" vertical="center" wrapText="1"/>
      <protection locked="0"/>
    </xf>
    <xf numFmtId="4" fontId="30" fillId="20" borderId="44" xfId="0" applyNumberFormat="1" applyFont="1" applyFill="1" applyBorder="1" applyAlignment="1">
      <alignment vertical="center" wrapText="1"/>
    </xf>
    <xf numFmtId="4" fontId="31" fillId="24" borderId="45" xfId="0" applyNumberFormat="1" applyFont="1" applyFill="1" applyBorder="1" applyAlignment="1" applyProtection="1">
      <alignment horizontal="right" vertical="center" wrapText="1"/>
      <protection locked="0"/>
    </xf>
    <xf numFmtId="49" fontId="26" fillId="24" borderId="4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3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40" xfId="0" applyNumberFormat="1" applyFont="1" applyBorder="1" applyAlignment="1">
      <alignment horizontal="right" vertical="center" wrapText="1"/>
    </xf>
    <xf numFmtId="4" fontId="33" fillId="0" borderId="40" xfId="0" applyNumberFormat="1" applyFont="1" applyBorder="1" applyAlignment="1">
      <alignment vertical="center"/>
    </xf>
    <xf numFmtId="4" fontId="33" fillId="0" borderId="47" xfId="0" applyNumberFormat="1" applyFont="1" applyBorder="1" applyAlignment="1">
      <alignment vertical="center"/>
    </xf>
    <xf numFmtId="49" fontId="27" fillId="25" borderId="43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40" xfId="0" applyNumberFormat="1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49" fontId="2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39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43" xfId="0" applyNumberFormat="1" applyFont="1" applyFill="1" applyBorder="1" applyAlignment="1" applyProtection="1">
      <alignment horizontal="center" vertical="center" wrapText="1"/>
      <protection locked="0"/>
    </xf>
    <xf numFmtId="4" fontId="31" fillId="20" borderId="39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29" fillId="24" borderId="50" xfId="0" applyNumberFormat="1" applyFont="1" applyFill="1" applyBorder="1" applyAlignment="1" applyProtection="1">
      <alignment horizontal="right" vertical="center" wrapText="1"/>
      <protection locked="0"/>
    </xf>
    <xf numFmtId="4" fontId="30" fillId="20" borderId="40" xfId="0" applyNumberFormat="1" applyFont="1" applyFill="1" applyBorder="1" applyAlignment="1">
      <alignment vertical="center"/>
    </xf>
    <xf numFmtId="4" fontId="24" fillId="0" borderId="40" xfId="0" applyNumberFormat="1" applyFont="1" applyFill="1" applyBorder="1" applyAlignment="1">
      <alignment vertical="center"/>
    </xf>
    <xf numFmtId="4" fontId="30" fillId="0" borderId="40" xfId="0" applyNumberFormat="1" applyFont="1" applyFill="1" applyBorder="1" applyAlignment="1">
      <alignment vertical="center"/>
    </xf>
    <xf numFmtId="49" fontId="28" fillId="25" borderId="5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5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3" xfId="0" applyBorder="1" applyAlignment="1">
      <alignment horizontal="right" vertical="center"/>
    </xf>
    <xf numFmtId="4" fontId="33" fillId="0" borderId="42" xfId="0" applyNumberFormat="1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0" fillId="0" borderId="54" xfId="0" applyBorder="1" applyAlignment="1">
      <alignment horizontal="right" vertical="center"/>
    </xf>
    <xf numFmtId="4" fontId="33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right" vertical="center"/>
    </xf>
    <xf numFmtId="4" fontId="33" fillId="0" borderId="57" xfId="0" applyNumberFormat="1" applyFont="1" applyBorder="1" applyAlignment="1">
      <alignment vertical="center"/>
    </xf>
    <xf numFmtId="0" fontId="0" fillId="0" borderId="53" xfId="0" applyBorder="1" applyAlignment="1">
      <alignment horizontal="right" vertical="center" wrapText="1"/>
    </xf>
    <xf numFmtId="0" fontId="0" fillId="0" borderId="58" xfId="0" applyBorder="1" applyAlignment="1">
      <alignment horizontal="right" vertical="center" wrapText="1"/>
    </xf>
    <xf numFmtId="4" fontId="33" fillId="0" borderId="31" xfId="0" applyNumberFormat="1" applyFont="1" applyBorder="1" applyAlignment="1">
      <alignment vertical="center"/>
    </xf>
    <xf numFmtId="4" fontId="33" fillId="0" borderId="59" xfId="0" applyNumberFormat="1" applyFont="1" applyBorder="1" applyAlignment="1">
      <alignment vertical="center"/>
    </xf>
    <xf numFmtId="0" fontId="0" fillId="0" borderId="60" xfId="0" applyBorder="1" applyAlignment="1">
      <alignment horizontal="right" vertical="center"/>
    </xf>
    <xf numFmtId="0" fontId="33" fillId="0" borderId="61" xfId="0" applyFont="1" applyBorder="1" applyAlignment="1">
      <alignment vertical="center"/>
    </xf>
    <xf numFmtId="0" fontId="22" fillId="0" borderId="62" xfId="0" applyFont="1" applyBorder="1" applyAlignment="1">
      <alignment horizontal="right" vertical="center"/>
    </xf>
    <xf numFmtId="0" fontId="33" fillId="0" borderId="63" xfId="0" applyFont="1" applyBorder="1" applyAlignment="1">
      <alignment vertical="center"/>
    </xf>
    <xf numFmtId="4" fontId="33" fillId="0" borderId="63" xfId="0" applyNumberFormat="1" applyFont="1" applyBorder="1" applyAlignment="1">
      <alignment vertical="center"/>
    </xf>
    <xf numFmtId="0" fontId="33" fillId="0" borderId="64" xfId="0" applyFont="1" applyBorder="1" applyAlignment="1">
      <alignment vertical="center"/>
    </xf>
    <xf numFmtId="4" fontId="31" fillId="24" borderId="65" xfId="0" applyNumberFormat="1" applyFont="1" applyFill="1" applyBorder="1" applyAlignment="1" applyProtection="1">
      <alignment horizontal="right" vertical="center" wrapText="1"/>
      <protection locked="0"/>
    </xf>
    <xf numFmtId="4" fontId="31" fillId="25" borderId="66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67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68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61" xfId="0" applyNumberFormat="1" applyFont="1" applyBorder="1" applyAlignment="1">
      <alignment vertical="center"/>
    </xf>
    <xf numFmtId="4" fontId="33" fillId="0" borderId="69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49" fontId="28" fillId="25" borderId="7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1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7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7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73" xfId="0" applyNumberFormat="1" applyFont="1" applyFill="1" applyBorder="1" applyAlignment="1" applyProtection="1">
      <alignment horizontal="left" vertical="center" wrapText="1"/>
      <protection locked="0"/>
    </xf>
    <xf numFmtId="4" fontId="31" fillId="24" borderId="50" xfId="0" applyNumberFormat="1" applyFont="1" applyFill="1" applyBorder="1" applyAlignment="1" applyProtection="1">
      <alignment horizontal="right" vertical="center" wrapText="1"/>
      <protection locked="0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31" xfId="0" applyFont="1" applyFill="1" applyBorder="1" applyAlignment="1">
      <alignment horizontal="center" vertical="center" wrapText="1"/>
    </xf>
    <xf numFmtId="0" fontId="32" fillId="20" borderId="42" xfId="0" applyFont="1" applyFill="1" applyBorder="1" applyAlignment="1">
      <alignment horizontal="center" vertical="center" wrapText="1"/>
    </xf>
    <xf numFmtId="0" fontId="32" fillId="20" borderId="59" xfId="0" applyFont="1" applyFill="1" applyBorder="1" applyAlignment="1">
      <alignment horizontal="center" vertical="center" wrapText="1"/>
    </xf>
    <xf numFmtId="0" fontId="23" fillId="20" borderId="74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31" xfId="0" applyFont="1" applyFill="1" applyBorder="1" applyAlignment="1">
      <alignment horizontal="center" vertical="center" wrapText="1"/>
    </xf>
    <xf numFmtId="0" fontId="23" fillId="20" borderId="75" xfId="0" applyFont="1" applyFill="1" applyBorder="1" applyAlignment="1">
      <alignment vertical="center" wrapText="1"/>
    </xf>
    <xf numFmtId="0" fontId="23" fillId="20" borderId="76" xfId="0" applyFont="1" applyFill="1" applyBorder="1" applyAlignment="1">
      <alignment vertical="center" wrapText="1"/>
    </xf>
    <xf numFmtId="0" fontId="23" fillId="20" borderId="77" xfId="0" applyFont="1" applyFill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2" fillId="20" borderId="74" xfId="0" applyFont="1" applyFill="1" applyBorder="1" applyAlignment="1">
      <alignment horizontal="center" vertical="center" wrapText="1"/>
    </xf>
    <xf numFmtId="0" fontId="23" fillId="20" borderId="85" xfId="0" applyFont="1" applyFill="1" applyBorder="1" applyAlignment="1">
      <alignment horizontal="center" vertical="center" wrapText="1"/>
    </xf>
    <xf numFmtId="0" fontId="23" fillId="20" borderId="41" xfId="0" applyFont="1" applyFill="1" applyBorder="1" applyAlignment="1">
      <alignment horizontal="center" vertical="center" wrapText="1"/>
    </xf>
    <xf numFmtId="0" fontId="23" fillId="20" borderId="86" xfId="0" applyFont="1" applyFill="1" applyBorder="1" applyAlignment="1">
      <alignment horizontal="center" vertical="center" wrapText="1"/>
    </xf>
    <xf numFmtId="0" fontId="32" fillId="20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8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91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view="pageBreakPreview" zoomScaleSheetLayoutView="100" zoomScalePageLayoutView="0" workbookViewId="0" topLeftCell="A1">
      <pane ySplit="7" topLeftCell="A264" activePane="bottomLeft" state="frozen"/>
      <selection pane="topLeft" activeCell="A1" sqref="A1"/>
      <selection pane="bottomLeft" activeCell="G290" sqref="G290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5.25390625" style="2" customWidth="1"/>
    <col min="5" max="6" width="12.875" style="2" customWidth="1"/>
    <col min="7" max="8" width="11.625" style="2" customWidth="1"/>
    <col min="9" max="9" width="10.75390625" style="2" customWidth="1"/>
    <col min="10" max="10" width="9.875" style="2" customWidth="1"/>
    <col min="11" max="11" width="13.875" style="2" customWidth="1"/>
    <col min="12" max="12" width="12.75390625" style="2" bestFit="1" customWidth="1"/>
    <col min="13" max="16384" width="9.125" style="2" customWidth="1"/>
  </cols>
  <sheetData>
    <row r="1" spans="1:11" ht="22.5" customHeight="1">
      <c r="A1" s="196" t="s">
        <v>208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7" ht="8.25" customHeight="1">
      <c r="A2" s="1"/>
      <c r="B2" s="1"/>
      <c r="C2" s="1"/>
      <c r="D2" s="25"/>
      <c r="E2" s="1"/>
      <c r="F2" s="1"/>
      <c r="G2" s="1"/>
    </row>
    <row r="3" spans="1:11" ht="13.5" thickBot="1">
      <c r="A3" s="3"/>
      <c r="B3" s="3"/>
      <c r="C3" s="3"/>
      <c r="D3" s="3"/>
      <c r="E3" s="3"/>
      <c r="F3" s="3"/>
      <c r="H3" s="4"/>
      <c r="I3" s="4"/>
      <c r="J3" s="4"/>
      <c r="K3" s="31" t="s">
        <v>0</v>
      </c>
    </row>
    <row r="4" spans="1:11" s="32" customFormat="1" ht="18.75" customHeight="1">
      <c r="A4" s="198" t="s">
        <v>1</v>
      </c>
      <c r="B4" s="180" t="s">
        <v>2</v>
      </c>
      <c r="C4" s="180" t="s">
        <v>3</v>
      </c>
      <c r="D4" s="180" t="s">
        <v>4</v>
      </c>
      <c r="E4" s="197" t="s">
        <v>237</v>
      </c>
      <c r="F4" s="197" t="s">
        <v>5</v>
      </c>
      <c r="G4" s="197"/>
      <c r="H4" s="197"/>
      <c r="I4" s="197"/>
      <c r="J4" s="197"/>
      <c r="K4" s="201"/>
    </row>
    <row r="5" spans="1:11" s="32" customFormat="1" ht="20.25" customHeight="1">
      <c r="A5" s="199"/>
      <c r="B5" s="181"/>
      <c r="C5" s="181"/>
      <c r="D5" s="181"/>
      <c r="E5" s="176"/>
      <c r="F5" s="176" t="s">
        <v>6</v>
      </c>
      <c r="G5" s="176" t="s">
        <v>7</v>
      </c>
      <c r="H5" s="176"/>
      <c r="I5" s="176"/>
      <c r="J5" s="176"/>
      <c r="K5" s="178" t="s">
        <v>8</v>
      </c>
    </row>
    <row r="6" spans="1:11" s="32" customFormat="1" ht="36.75" thickBot="1">
      <c r="A6" s="200"/>
      <c r="B6" s="182"/>
      <c r="C6" s="182"/>
      <c r="D6" s="182"/>
      <c r="E6" s="177"/>
      <c r="F6" s="177"/>
      <c r="G6" s="107" t="s">
        <v>9</v>
      </c>
      <c r="H6" s="107" t="s">
        <v>192</v>
      </c>
      <c r="I6" s="107" t="s">
        <v>10</v>
      </c>
      <c r="J6" s="107" t="s">
        <v>11</v>
      </c>
      <c r="K6" s="179"/>
    </row>
    <row r="7" spans="1:11" s="32" customFormat="1" ht="6" customHeight="1" thickBot="1">
      <c r="A7" s="108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10">
        <v>11</v>
      </c>
    </row>
    <row r="8" spans="1:11" s="32" customFormat="1" ht="12.75">
      <c r="A8" s="111" t="s">
        <v>12</v>
      </c>
      <c r="B8" s="112"/>
      <c r="C8" s="112"/>
      <c r="D8" s="113" t="s">
        <v>13</v>
      </c>
      <c r="E8" s="114">
        <f>F8+K8</f>
        <v>73967</v>
      </c>
      <c r="F8" s="114">
        <f aca="true" t="shared" si="0" ref="F8:K8">F9+F12+F14</f>
        <v>23967</v>
      </c>
      <c r="G8" s="114">
        <f t="shared" si="0"/>
        <v>0</v>
      </c>
      <c r="H8" s="114">
        <f t="shared" si="0"/>
        <v>0</v>
      </c>
      <c r="I8" s="114">
        <f t="shared" si="0"/>
        <v>0</v>
      </c>
      <c r="J8" s="114">
        <f t="shared" si="0"/>
        <v>0</v>
      </c>
      <c r="K8" s="114">
        <f t="shared" si="0"/>
        <v>50000</v>
      </c>
    </row>
    <row r="9" spans="1:11" s="32" customFormat="1" ht="15">
      <c r="A9" s="115"/>
      <c r="B9" s="30" t="s">
        <v>14</v>
      </c>
      <c r="C9" s="36"/>
      <c r="D9" s="37" t="s">
        <v>15</v>
      </c>
      <c r="E9" s="38">
        <f>SUM(E10:E11)</f>
        <v>62917</v>
      </c>
      <c r="F9" s="38">
        <f aca="true" t="shared" si="1" ref="F9:K9">SUM(F10:F11)</f>
        <v>12917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8">
        <f t="shared" si="1"/>
        <v>0</v>
      </c>
      <c r="K9" s="116">
        <f t="shared" si="1"/>
        <v>50000</v>
      </c>
    </row>
    <row r="10" spans="1:11" s="32" customFormat="1" ht="15">
      <c r="A10" s="115"/>
      <c r="B10" s="39"/>
      <c r="C10" s="39" t="s">
        <v>32</v>
      </c>
      <c r="D10" s="40" t="s">
        <v>33</v>
      </c>
      <c r="E10" s="41">
        <f>F10+K10</f>
        <v>12917</v>
      </c>
      <c r="F10" s="41">
        <v>12917</v>
      </c>
      <c r="G10" s="42"/>
      <c r="H10" s="42"/>
      <c r="I10" s="42"/>
      <c r="J10" s="43"/>
      <c r="K10" s="117"/>
    </row>
    <row r="11" spans="1:11" s="32" customFormat="1" ht="12.75">
      <c r="A11" s="118"/>
      <c r="B11" s="44"/>
      <c r="C11" s="39" t="s">
        <v>16</v>
      </c>
      <c r="D11" s="40" t="s">
        <v>17</v>
      </c>
      <c r="E11" s="41">
        <f>F11+K11</f>
        <v>50000</v>
      </c>
      <c r="F11" s="45"/>
      <c r="G11" s="46"/>
      <c r="H11" s="46"/>
      <c r="I11" s="46"/>
      <c r="J11" s="47"/>
      <c r="K11" s="117">
        <v>50000</v>
      </c>
    </row>
    <row r="12" spans="1:11" s="32" customFormat="1" ht="15">
      <c r="A12" s="115"/>
      <c r="B12" s="30" t="s">
        <v>18</v>
      </c>
      <c r="C12" s="36"/>
      <c r="D12" s="37" t="s">
        <v>19</v>
      </c>
      <c r="E12" s="38">
        <f>E13</f>
        <v>8050</v>
      </c>
      <c r="F12" s="38">
        <f>F13</f>
        <v>8050</v>
      </c>
      <c r="G12" s="89">
        <f>G15</f>
        <v>0</v>
      </c>
      <c r="H12" s="89">
        <f>H15</f>
        <v>0</v>
      </c>
      <c r="I12" s="89">
        <f>I15</f>
        <v>0</v>
      </c>
      <c r="J12" s="89">
        <f>J15</f>
        <v>0</v>
      </c>
      <c r="K12" s="175">
        <f>K15</f>
        <v>0</v>
      </c>
    </row>
    <row r="13" spans="1:11" s="32" customFormat="1" ht="33.75">
      <c r="A13" s="115"/>
      <c r="B13" s="78"/>
      <c r="C13" s="48" t="s">
        <v>20</v>
      </c>
      <c r="D13" s="49" t="s">
        <v>21</v>
      </c>
      <c r="E13" s="50">
        <f>F13+K13</f>
        <v>8050</v>
      </c>
      <c r="F13" s="58">
        <v>8050</v>
      </c>
      <c r="G13" s="90"/>
      <c r="H13" s="90"/>
      <c r="I13" s="90"/>
      <c r="J13" s="90"/>
      <c r="K13" s="90"/>
    </row>
    <row r="14" spans="1:11" s="32" customFormat="1" ht="15">
      <c r="A14" s="129"/>
      <c r="B14" s="30" t="s">
        <v>22</v>
      </c>
      <c r="C14" s="36"/>
      <c r="D14" s="37" t="s">
        <v>23</v>
      </c>
      <c r="E14" s="38">
        <f aca="true" t="shared" si="2" ref="E14:K14">E15</f>
        <v>3000</v>
      </c>
      <c r="F14" s="59">
        <f t="shared" si="2"/>
        <v>3000</v>
      </c>
      <c r="G14" s="59">
        <f t="shared" si="2"/>
        <v>0</v>
      </c>
      <c r="H14" s="59">
        <f t="shared" si="2"/>
        <v>0</v>
      </c>
      <c r="I14" s="59">
        <f t="shared" si="2"/>
        <v>0</v>
      </c>
      <c r="J14" s="59">
        <f t="shared" si="2"/>
        <v>0</v>
      </c>
      <c r="K14" s="123">
        <f t="shared" si="2"/>
        <v>0</v>
      </c>
    </row>
    <row r="15" spans="1:11" s="32" customFormat="1" ht="12.75">
      <c r="A15" s="118"/>
      <c r="B15" s="44"/>
      <c r="C15" s="48" t="s">
        <v>24</v>
      </c>
      <c r="D15" s="49" t="s">
        <v>25</v>
      </c>
      <c r="E15" s="50">
        <f>F15+K15</f>
        <v>3000</v>
      </c>
      <c r="F15" s="50">
        <v>3000</v>
      </c>
      <c r="G15" s="46"/>
      <c r="H15" s="46"/>
      <c r="I15" s="46"/>
      <c r="J15" s="47"/>
      <c r="K15" s="117"/>
    </row>
    <row r="16" spans="1:11" s="32" customFormat="1" ht="12.75">
      <c r="A16" s="119" t="s">
        <v>202</v>
      </c>
      <c r="B16" s="52"/>
      <c r="C16" s="53"/>
      <c r="D16" s="37" t="s">
        <v>203</v>
      </c>
      <c r="E16" s="38">
        <f>F16+K16</f>
        <v>13455</v>
      </c>
      <c r="F16" s="54"/>
      <c r="G16" s="55"/>
      <c r="H16" s="55"/>
      <c r="I16" s="55">
        <f>I17</f>
        <v>0</v>
      </c>
      <c r="J16" s="55"/>
      <c r="K16" s="120">
        <f>K17</f>
        <v>13455</v>
      </c>
    </row>
    <row r="17" spans="1:11" s="32" customFormat="1" ht="12.75">
      <c r="A17" s="121"/>
      <c r="B17" s="52" t="s">
        <v>204</v>
      </c>
      <c r="C17" s="53"/>
      <c r="D17" s="37" t="s">
        <v>205</v>
      </c>
      <c r="E17" s="38">
        <f>F17+K17</f>
        <v>13455</v>
      </c>
      <c r="F17" s="56"/>
      <c r="G17" s="57"/>
      <c r="H17" s="57"/>
      <c r="I17" s="57">
        <f>I18</f>
        <v>0</v>
      </c>
      <c r="J17" s="57"/>
      <c r="K17" s="122">
        <f>K18</f>
        <v>13455</v>
      </c>
    </row>
    <row r="18" spans="1:11" s="32" customFormat="1" ht="56.25">
      <c r="A18" s="118"/>
      <c r="B18" s="44"/>
      <c r="C18" s="48" t="s">
        <v>206</v>
      </c>
      <c r="D18" s="49" t="s">
        <v>207</v>
      </c>
      <c r="E18" s="50">
        <f>F18+K18</f>
        <v>13455</v>
      </c>
      <c r="F18" s="58"/>
      <c r="G18" s="46"/>
      <c r="H18" s="46"/>
      <c r="I18" s="26"/>
      <c r="J18" s="46"/>
      <c r="K18" s="117">
        <v>13455</v>
      </c>
    </row>
    <row r="19" spans="1:11" s="32" customFormat="1" ht="12.75">
      <c r="A19" s="124" t="s">
        <v>26</v>
      </c>
      <c r="B19" s="33"/>
      <c r="C19" s="33"/>
      <c r="D19" s="34" t="s">
        <v>27</v>
      </c>
      <c r="E19" s="35">
        <f aca="true" t="shared" si="3" ref="E19:K19">E20</f>
        <v>6394742</v>
      </c>
      <c r="F19" s="35">
        <f t="shared" si="3"/>
        <v>132500</v>
      </c>
      <c r="G19" s="35">
        <f t="shared" si="3"/>
        <v>0</v>
      </c>
      <c r="H19" s="35">
        <f t="shared" si="3"/>
        <v>0</v>
      </c>
      <c r="I19" s="35">
        <f t="shared" si="3"/>
        <v>0</v>
      </c>
      <c r="J19" s="35">
        <f t="shared" si="3"/>
        <v>0</v>
      </c>
      <c r="K19" s="125">
        <f t="shared" si="3"/>
        <v>6262242</v>
      </c>
    </row>
    <row r="20" spans="1:11" s="32" customFormat="1" ht="15">
      <c r="A20" s="115"/>
      <c r="B20" s="30" t="s">
        <v>28</v>
      </c>
      <c r="C20" s="36"/>
      <c r="D20" s="37" t="s">
        <v>29</v>
      </c>
      <c r="E20" s="38">
        <f>SUM(E21:E26)</f>
        <v>6394742</v>
      </c>
      <c r="F20" s="38">
        <f aca="true" t="shared" si="4" ref="F20:K20">SUM(F21:F26)</f>
        <v>132500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116">
        <f t="shared" si="4"/>
        <v>6262242</v>
      </c>
    </row>
    <row r="21" spans="1:11" s="32" customFormat="1" ht="12.75">
      <c r="A21" s="118"/>
      <c r="B21" s="44"/>
      <c r="C21" s="48" t="s">
        <v>30</v>
      </c>
      <c r="D21" s="49" t="s">
        <v>31</v>
      </c>
      <c r="E21" s="50">
        <f aca="true" t="shared" si="5" ref="E21:E26">F21+K21</f>
        <v>80000</v>
      </c>
      <c r="F21" s="50">
        <v>80000</v>
      </c>
      <c r="G21" s="46"/>
      <c r="H21" s="46"/>
      <c r="I21" s="46"/>
      <c r="J21" s="47"/>
      <c r="K21" s="117"/>
    </row>
    <row r="22" spans="1:11" s="32" customFormat="1" ht="12.75">
      <c r="A22" s="118"/>
      <c r="B22" s="44"/>
      <c r="C22" s="48" t="s">
        <v>32</v>
      </c>
      <c r="D22" s="49" t="s">
        <v>33</v>
      </c>
      <c r="E22" s="50">
        <f t="shared" si="5"/>
        <v>42000</v>
      </c>
      <c r="F22" s="50">
        <v>42000</v>
      </c>
      <c r="G22" s="46"/>
      <c r="H22" s="46"/>
      <c r="I22" s="46"/>
      <c r="J22" s="47"/>
      <c r="K22" s="117"/>
    </row>
    <row r="23" spans="1:11" s="32" customFormat="1" ht="12.75">
      <c r="A23" s="118"/>
      <c r="B23" s="44"/>
      <c r="C23" s="48" t="s">
        <v>24</v>
      </c>
      <c r="D23" s="49" t="s">
        <v>25</v>
      </c>
      <c r="E23" s="50">
        <f t="shared" si="5"/>
        <v>10500</v>
      </c>
      <c r="F23" s="50">
        <v>10500</v>
      </c>
      <c r="G23" s="46"/>
      <c r="H23" s="46"/>
      <c r="I23" s="46"/>
      <c r="J23" s="47"/>
      <c r="K23" s="117"/>
    </row>
    <row r="24" spans="1:11" s="32" customFormat="1" ht="12.75">
      <c r="A24" s="118"/>
      <c r="B24" s="44"/>
      <c r="C24" s="48" t="s">
        <v>16</v>
      </c>
      <c r="D24" s="40" t="s">
        <v>17</v>
      </c>
      <c r="E24" s="50">
        <f t="shared" si="5"/>
        <v>100000</v>
      </c>
      <c r="F24" s="50"/>
      <c r="G24" s="46"/>
      <c r="H24" s="46"/>
      <c r="I24" s="46"/>
      <c r="J24" s="47"/>
      <c r="K24" s="117">
        <v>100000</v>
      </c>
    </row>
    <row r="25" spans="1:11" s="32" customFormat="1" ht="12.75">
      <c r="A25" s="118"/>
      <c r="B25" s="44"/>
      <c r="C25" s="48" t="s">
        <v>211</v>
      </c>
      <c r="D25" s="40" t="s">
        <v>17</v>
      </c>
      <c r="E25" s="50">
        <f t="shared" si="5"/>
        <v>5237905</v>
      </c>
      <c r="F25" s="50"/>
      <c r="G25" s="46"/>
      <c r="H25" s="46"/>
      <c r="I25" s="46"/>
      <c r="J25" s="47"/>
      <c r="K25" s="117">
        <v>5237905</v>
      </c>
    </row>
    <row r="26" spans="1:11" s="5" customFormat="1" ht="24.75" customHeight="1">
      <c r="A26" s="143"/>
      <c r="B26" s="169"/>
      <c r="C26" s="170" t="s">
        <v>212</v>
      </c>
      <c r="D26" s="171" t="s">
        <v>17</v>
      </c>
      <c r="E26" s="50">
        <f t="shared" si="5"/>
        <v>924337</v>
      </c>
      <c r="F26" s="45"/>
      <c r="G26" s="6"/>
      <c r="H26" s="6"/>
      <c r="I26" s="6"/>
      <c r="J26" s="20"/>
      <c r="K26" s="126">
        <v>924337</v>
      </c>
    </row>
    <row r="27" spans="1:11" ht="12.75">
      <c r="A27" s="172" t="s">
        <v>34</v>
      </c>
      <c r="B27" s="173"/>
      <c r="C27" s="173"/>
      <c r="D27" s="174" t="s">
        <v>35</v>
      </c>
      <c r="E27" s="35">
        <f aca="true" t="shared" si="6" ref="E27:K27">E28</f>
        <v>13600</v>
      </c>
      <c r="F27" s="35">
        <f t="shared" si="6"/>
        <v>13600</v>
      </c>
      <c r="G27" s="35">
        <f t="shared" si="6"/>
        <v>3000</v>
      </c>
      <c r="H27" s="35">
        <f t="shared" si="6"/>
        <v>0</v>
      </c>
      <c r="I27" s="35">
        <f t="shared" si="6"/>
        <v>0</v>
      </c>
      <c r="J27" s="35">
        <f t="shared" si="6"/>
        <v>0</v>
      </c>
      <c r="K27" s="125">
        <f t="shared" si="6"/>
        <v>0</v>
      </c>
    </row>
    <row r="28" spans="1:11" ht="15">
      <c r="A28" s="115"/>
      <c r="B28" s="30" t="s">
        <v>36</v>
      </c>
      <c r="C28" s="36"/>
      <c r="D28" s="37" t="s">
        <v>37</v>
      </c>
      <c r="E28" s="38">
        <f>SUM(E29:E31)</f>
        <v>13600</v>
      </c>
      <c r="F28" s="38">
        <f aca="true" t="shared" si="7" ref="F28:K28">SUM(F29:F31)</f>
        <v>13600</v>
      </c>
      <c r="G28" s="38">
        <f t="shared" si="7"/>
        <v>3000</v>
      </c>
      <c r="H28" s="38">
        <f t="shared" si="7"/>
        <v>0</v>
      </c>
      <c r="I28" s="38">
        <f t="shared" si="7"/>
        <v>0</v>
      </c>
      <c r="J28" s="38">
        <f t="shared" si="7"/>
        <v>0</v>
      </c>
      <c r="K28" s="116">
        <f t="shared" si="7"/>
        <v>0</v>
      </c>
    </row>
    <row r="29" spans="1:11" ht="12.75">
      <c r="A29" s="118"/>
      <c r="B29" s="44"/>
      <c r="C29" s="48" t="s">
        <v>38</v>
      </c>
      <c r="D29" s="49" t="s">
        <v>39</v>
      </c>
      <c r="E29" s="50">
        <f>F29+K29</f>
        <v>3000</v>
      </c>
      <c r="F29" s="60">
        <v>3000</v>
      </c>
      <c r="G29" s="9">
        <f>F29</f>
        <v>3000</v>
      </c>
      <c r="H29" s="7"/>
      <c r="I29" s="7"/>
      <c r="J29" s="11"/>
      <c r="K29" s="127"/>
    </row>
    <row r="30" spans="1:11" ht="12.75">
      <c r="A30" s="118"/>
      <c r="B30" s="44"/>
      <c r="C30" s="48" t="s">
        <v>24</v>
      </c>
      <c r="D30" s="49" t="s">
        <v>25</v>
      </c>
      <c r="E30" s="50">
        <f>F30+K30</f>
        <v>8000</v>
      </c>
      <c r="F30" s="50">
        <v>8000</v>
      </c>
      <c r="G30" s="7"/>
      <c r="H30" s="7"/>
      <c r="I30" s="7"/>
      <c r="J30" s="11"/>
      <c r="K30" s="127"/>
    </row>
    <row r="31" spans="1:11" ht="12.75">
      <c r="A31" s="118"/>
      <c r="B31" s="44"/>
      <c r="C31" s="48" t="s">
        <v>40</v>
      </c>
      <c r="D31" s="49" t="s">
        <v>41</v>
      </c>
      <c r="E31" s="50">
        <f>F31+K31</f>
        <v>2600</v>
      </c>
      <c r="F31" s="50">
        <v>2600</v>
      </c>
      <c r="G31" s="7"/>
      <c r="H31" s="7"/>
      <c r="I31" s="7"/>
      <c r="J31" s="11"/>
      <c r="K31" s="127"/>
    </row>
    <row r="32" spans="1:11" ht="12.75">
      <c r="A32" s="124" t="s">
        <v>42</v>
      </c>
      <c r="B32" s="33"/>
      <c r="C32" s="33"/>
      <c r="D32" s="34" t="s">
        <v>43</v>
      </c>
      <c r="E32" s="35">
        <f aca="true" t="shared" si="8" ref="E32:K32">E33</f>
        <v>40000</v>
      </c>
      <c r="F32" s="35">
        <f t="shared" si="8"/>
        <v>40000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125">
        <f t="shared" si="8"/>
        <v>0</v>
      </c>
    </row>
    <row r="33" spans="1:11" ht="15">
      <c r="A33" s="115"/>
      <c r="B33" s="30" t="s">
        <v>44</v>
      </c>
      <c r="C33" s="36"/>
      <c r="D33" s="37" t="s">
        <v>45</v>
      </c>
      <c r="E33" s="38">
        <f aca="true" t="shared" si="9" ref="E33:K33">E34</f>
        <v>40000</v>
      </c>
      <c r="F33" s="38">
        <f t="shared" si="9"/>
        <v>40000</v>
      </c>
      <c r="G33" s="38">
        <f t="shared" si="9"/>
        <v>0</v>
      </c>
      <c r="H33" s="38">
        <f t="shared" si="9"/>
        <v>0</v>
      </c>
      <c r="I33" s="38">
        <f t="shared" si="9"/>
        <v>0</v>
      </c>
      <c r="J33" s="38">
        <f t="shared" si="9"/>
        <v>0</v>
      </c>
      <c r="K33" s="116">
        <f t="shared" si="9"/>
        <v>0</v>
      </c>
    </row>
    <row r="34" spans="1:11" ht="12.75">
      <c r="A34" s="118"/>
      <c r="B34" s="44"/>
      <c r="C34" s="48" t="s">
        <v>24</v>
      </c>
      <c r="D34" s="49" t="s">
        <v>25</v>
      </c>
      <c r="E34" s="50">
        <f>F34+K34</f>
        <v>40000</v>
      </c>
      <c r="F34" s="50">
        <v>40000</v>
      </c>
      <c r="G34" s="7"/>
      <c r="H34" s="7"/>
      <c r="I34" s="7"/>
      <c r="J34" s="11"/>
      <c r="K34" s="127"/>
    </row>
    <row r="35" spans="1:11" ht="12.75">
      <c r="A35" s="124" t="s">
        <v>46</v>
      </c>
      <c r="B35" s="33"/>
      <c r="C35" s="33"/>
      <c r="D35" s="34" t="s">
        <v>47</v>
      </c>
      <c r="E35" s="35">
        <f>E36+E43+E47+E68+E70</f>
        <v>1964018</v>
      </c>
      <c r="F35" s="35">
        <f aca="true" t="shared" si="10" ref="F35:K35">F36+F43+F47+F68+F70</f>
        <v>1888158</v>
      </c>
      <c r="G35" s="35">
        <f t="shared" si="10"/>
        <v>1403037</v>
      </c>
      <c r="H35" s="35">
        <f t="shared" si="10"/>
        <v>222678</v>
      </c>
      <c r="I35" s="35">
        <f t="shared" si="10"/>
        <v>0</v>
      </c>
      <c r="J35" s="35">
        <f t="shared" si="10"/>
        <v>0</v>
      </c>
      <c r="K35" s="125">
        <f t="shared" si="10"/>
        <v>75860</v>
      </c>
    </row>
    <row r="36" spans="1:11" ht="15">
      <c r="A36" s="115"/>
      <c r="B36" s="30" t="s">
        <v>48</v>
      </c>
      <c r="C36" s="36"/>
      <c r="D36" s="37" t="s">
        <v>49</v>
      </c>
      <c r="E36" s="38">
        <f>SUM(E37:E42)</f>
        <v>62376</v>
      </c>
      <c r="F36" s="38">
        <f aca="true" t="shared" si="11" ref="F36:K36">SUM(F37:F42)</f>
        <v>62376</v>
      </c>
      <c r="G36" s="38">
        <f t="shared" si="11"/>
        <v>51394</v>
      </c>
      <c r="H36" s="38">
        <f t="shared" si="11"/>
        <v>8974</v>
      </c>
      <c r="I36" s="38">
        <f t="shared" si="11"/>
        <v>0</v>
      </c>
      <c r="J36" s="38">
        <f t="shared" si="11"/>
        <v>0</v>
      </c>
      <c r="K36" s="116">
        <f t="shared" si="11"/>
        <v>0</v>
      </c>
    </row>
    <row r="37" spans="1:11" ht="12.75">
      <c r="A37" s="118"/>
      <c r="B37" s="44"/>
      <c r="C37" s="48" t="s">
        <v>50</v>
      </c>
      <c r="D37" s="49" t="s">
        <v>51</v>
      </c>
      <c r="E37" s="50">
        <f aca="true" t="shared" si="12" ref="E37:E42">F37+K37</f>
        <v>47368</v>
      </c>
      <c r="F37" s="50">
        <v>47368</v>
      </c>
      <c r="G37" s="50">
        <f>F37</f>
        <v>47368</v>
      </c>
      <c r="H37" s="7"/>
      <c r="I37" s="7"/>
      <c r="J37" s="11"/>
      <c r="K37" s="127"/>
    </row>
    <row r="38" spans="1:11" ht="12.75">
      <c r="A38" s="118"/>
      <c r="B38" s="44"/>
      <c r="C38" s="48" t="s">
        <v>52</v>
      </c>
      <c r="D38" s="49" t="s">
        <v>53</v>
      </c>
      <c r="E38" s="50">
        <f t="shared" si="12"/>
        <v>4026</v>
      </c>
      <c r="F38" s="50">
        <v>4026</v>
      </c>
      <c r="G38" s="50">
        <f>F38</f>
        <v>4026</v>
      </c>
      <c r="H38" s="7"/>
      <c r="I38" s="7"/>
      <c r="J38" s="11"/>
      <c r="K38" s="127"/>
    </row>
    <row r="39" spans="1:11" ht="12.75">
      <c r="A39" s="118"/>
      <c r="B39" s="44"/>
      <c r="C39" s="48" t="s">
        <v>54</v>
      </c>
      <c r="D39" s="49" t="s">
        <v>55</v>
      </c>
      <c r="E39" s="50">
        <f t="shared" si="12"/>
        <v>7722</v>
      </c>
      <c r="F39" s="50">
        <v>7722</v>
      </c>
      <c r="G39" s="7"/>
      <c r="H39" s="50">
        <f>F39</f>
        <v>7722</v>
      </c>
      <c r="I39" s="7"/>
      <c r="J39" s="11"/>
      <c r="K39" s="127"/>
    </row>
    <row r="40" spans="1:11" ht="12.75">
      <c r="A40" s="118"/>
      <c r="B40" s="44"/>
      <c r="C40" s="48" t="s">
        <v>56</v>
      </c>
      <c r="D40" s="49" t="s">
        <v>57</v>
      </c>
      <c r="E40" s="50">
        <f t="shared" si="12"/>
        <v>1252</v>
      </c>
      <c r="F40" s="50">
        <v>1252</v>
      </c>
      <c r="G40" s="7"/>
      <c r="H40" s="50">
        <f>F40</f>
        <v>1252</v>
      </c>
      <c r="I40" s="7"/>
      <c r="J40" s="11"/>
      <c r="K40" s="127"/>
    </row>
    <row r="41" spans="1:11" ht="12.75">
      <c r="A41" s="118"/>
      <c r="B41" s="44"/>
      <c r="C41" s="48" t="s">
        <v>30</v>
      </c>
      <c r="D41" s="49" t="s">
        <v>31</v>
      </c>
      <c r="E41" s="50">
        <f t="shared" si="12"/>
        <v>200</v>
      </c>
      <c r="F41" s="50">
        <v>200</v>
      </c>
      <c r="G41" s="7"/>
      <c r="H41" s="7"/>
      <c r="I41" s="7"/>
      <c r="J41" s="11"/>
      <c r="K41" s="127"/>
    </row>
    <row r="42" spans="1:11" ht="12.75">
      <c r="A42" s="118"/>
      <c r="B42" s="44"/>
      <c r="C42" s="48" t="s">
        <v>24</v>
      </c>
      <c r="D42" s="49" t="s">
        <v>25</v>
      </c>
      <c r="E42" s="50">
        <f t="shared" si="12"/>
        <v>1808</v>
      </c>
      <c r="F42" s="50">
        <v>1808</v>
      </c>
      <c r="G42" s="7"/>
      <c r="H42" s="7"/>
      <c r="I42" s="7"/>
      <c r="J42" s="11"/>
      <c r="K42" s="127"/>
    </row>
    <row r="43" spans="1:11" ht="15">
      <c r="A43" s="115"/>
      <c r="B43" s="30" t="s">
        <v>58</v>
      </c>
      <c r="C43" s="36"/>
      <c r="D43" s="37" t="s">
        <v>59</v>
      </c>
      <c r="E43" s="38">
        <f>SUM(E44:E46)</f>
        <v>42380</v>
      </c>
      <c r="F43" s="38">
        <f aca="true" t="shared" si="13" ref="F43:K43">SUM(F44:F46)</f>
        <v>42380</v>
      </c>
      <c r="G43" s="38">
        <f t="shared" si="13"/>
        <v>0</v>
      </c>
      <c r="H43" s="38">
        <f t="shared" si="13"/>
        <v>0</v>
      </c>
      <c r="I43" s="38">
        <f t="shared" si="13"/>
        <v>0</v>
      </c>
      <c r="J43" s="38">
        <f t="shared" si="13"/>
        <v>0</v>
      </c>
      <c r="K43" s="116">
        <f t="shared" si="13"/>
        <v>0</v>
      </c>
    </row>
    <row r="44" spans="1:11" ht="12.75">
      <c r="A44" s="118"/>
      <c r="B44" s="44"/>
      <c r="C44" s="48" t="s">
        <v>60</v>
      </c>
      <c r="D44" s="49" t="s">
        <v>61</v>
      </c>
      <c r="E44" s="50">
        <f>F44+K44</f>
        <v>40080</v>
      </c>
      <c r="F44" s="50">
        <v>40080</v>
      </c>
      <c r="G44" s="7"/>
      <c r="H44" s="7"/>
      <c r="I44" s="7"/>
      <c r="J44" s="11"/>
      <c r="K44" s="127"/>
    </row>
    <row r="45" spans="1:11" ht="12.75">
      <c r="A45" s="118"/>
      <c r="B45" s="44"/>
      <c r="C45" s="48" t="s">
        <v>30</v>
      </c>
      <c r="D45" s="49" t="s">
        <v>31</v>
      </c>
      <c r="E45" s="50">
        <f>F45+K45</f>
        <v>1400</v>
      </c>
      <c r="F45" s="50">
        <v>1400</v>
      </c>
      <c r="G45" s="7"/>
      <c r="H45" s="7"/>
      <c r="I45" s="7"/>
      <c r="J45" s="11"/>
      <c r="K45" s="127"/>
    </row>
    <row r="46" spans="1:11" ht="12.75">
      <c r="A46" s="118"/>
      <c r="B46" s="44"/>
      <c r="C46" s="48" t="s">
        <v>24</v>
      </c>
      <c r="D46" s="49" t="s">
        <v>25</v>
      </c>
      <c r="E46" s="50">
        <f>F46+K46</f>
        <v>900</v>
      </c>
      <c r="F46" s="50">
        <v>900</v>
      </c>
      <c r="G46" s="7"/>
      <c r="H46" s="7"/>
      <c r="I46" s="7"/>
      <c r="J46" s="11"/>
      <c r="K46" s="127"/>
    </row>
    <row r="47" spans="1:11" ht="15">
      <c r="A47" s="115"/>
      <c r="B47" s="30" t="s">
        <v>62</v>
      </c>
      <c r="C47" s="36"/>
      <c r="D47" s="37" t="s">
        <v>63</v>
      </c>
      <c r="E47" s="38">
        <f>SUM(E48:E67)</f>
        <v>1685193</v>
      </c>
      <c r="F47" s="38">
        <f aca="true" t="shared" si="14" ref="F47:K47">SUM(F48:F67)</f>
        <v>1620193</v>
      </c>
      <c r="G47" s="38">
        <f t="shared" si="14"/>
        <v>1254775</v>
      </c>
      <c r="H47" s="38">
        <f t="shared" si="14"/>
        <v>201723</v>
      </c>
      <c r="I47" s="38">
        <f t="shared" si="14"/>
        <v>0</v>
      </c>
      <c r="J47" s="38">
        <f t="shared" si="14"/>
        <v>0</v>
      </c>
      <c r="K47" s="116">
        <f t="shared" si="14"/>
        <v>65000</v>
      </c>
    </row>
    <row r="48" spans="1:11" ht="12.75">
      <c r="A48" s="118"/>
      <c r="B48" s="44"/>
      <c r="C48" s="48" t="s">
        <v>50</v>
      </c>
      <c r="D48" s="49" t="s">
        <v>51</v>
      </c>
      <c r="E48" s="50">
        <f>F48+K48</f>
        <v>1170783</v>
      </c>
      <c r="F48" s="50">
        <v>1170783</v>
      </c>
      <c r="G48" s="50">
        <f>F48</f>
        <v>1170783</v>
      </c>
      <c r="H48" s="7"/>
      <c r="I48" s="7"/>
      <c r="J48" s="11"/>
      <c r="K48" s="127"/>
    </row>
    <row r="49" spans="1:11" ht="12.75">
      <c r="A49" s="118"/>
      <c r="B49" s="44"/>
      <c r="C49" s="48" t="s">
        <v>52</v>
      </c>
      <c r="D49" s="49" t="s">
        <v>53</v>
      </c>
      <c r="E49" s="50">
        <f aca="true" t="shared" si="15" ref="E49:E66">F49+K49</f>
        <v>83992</v>
      </c>
      <c r="F49" s="50">
        <v>83992</v>
      </c>
      <c r="G49" s="50">
        <f>F49</f>
        <v>83992</v>
      </c>
      <c r="H49" s="7"/>
      <c r="I49" s="7"/>
      <c r="J49" s="11"/>
      <c r="K49" s="127"/>
    </row>
    <row r="50" spans="1:13" ht="12.75">
      <c r="A50" s="118"/>
      <c r="B50" s="44"/>
      <c r="C50" s="48" t="s">
        <v>54</v>
      </c>
      <c r="D50" s="49" t="s">
        <v>55</v>
      </c>
      <c r="E50" s="50">
        <f t="shared" si="15"/>
        <v>172491</v>
      </c>
      <c r="F50" s="50">
        <v>172491</v>
      </c>
      <c r="G50" s="7"/>
      <c r="H50" s="50">
        <f>F50</f>
        <v>172491</v>
      </c>
      <c r="I50" s="7"/>
      <c r="J50" s="11"/>
      <c r="K50" s="127"/>
      <c r="L50" s="61"/>
      <c r="M50" s="61"/>
    </row>
    <row r="51" spans="1:11" ht="12.75">
      <c r="A51" s="118"/>
      <c r="B51" s="44"/>
      <c r="C51" s="48" t="s">
        <v>56</v>
      </c>
      <c r="D51" s="49" t="s">
        <v>57</v>
      </c>
      <c r="E51" s="50">
        <f t="shared" si="15"/>
        <v>29232</v>
      </c>
      <c r="F51" s="50">
        <v>29232</v>
      </c>
      <c r="G51" s="7"/>
      <c r="H51" s="50">
        <f>F51</f>
        <v>29232</v>
      </c>
      <c r="I51" s="7"/>
      <c r="J51" s="11"/>
      <c r="K51" s="127"/>
    </row>
    <row r="52" spans="1:11" ht="22.5">
      <c r="A52" s="118"/>
      <c r="B52" s="44"/>
      <c r="C52" s="48" t="s">
        <v>64</v>
      </c>
      <c r="D52" s="49" t="s">
        <v>65</v>
      </c>
      <c r="E52" s="50">
        <f t="shared" si="15"/>
        <v>20476</v>
      </c>
      <c r="F52" s="50">
        <v>20476</v>
      </c>
      <c r="G52" s="7"/>
      <c r="H52" s="7"/>
      <c r="I52" s="7"/>
      <c r="J52" s="11"/>
      <c r="K52" s="127"/>
    </row>
    <row r="53" spans="1:11" ht="12.75">
      <c r="A53" s="118"/>
      <c r="B53" s="44"/>
      <c r="C53" s="48" t="s">
        <v>30</v>
      </c>
      <c r="D53" s="49" t="s">
        <v>31</v>
      </c>
      <c r="E53" s="50">
        <f t="shared" si="15"/>
        <v>27000</v>
      </c>
      <c r="F53" s="50">
        <v>27000</v>
      </c>
      <c r="G53" s="7"/>
      <c r="H53" s="7"/>
      <c r="I53" s="7"/>
      <c r="J53" s="11"/>
      <c r="K53" s="127"/>
    </row>
    <row r="54" spans="1:11" ht="12.75">
      <c r="A54" s="118"/>
      <c r="B54" s="44"/>
      <c r="C54" s="48" t="s">
        <v>66</v>
      </c>
      <c r="D54" s="49" t="s">
        <v>67</v>
      </c>
      <c r="E54" s="50">
        <f t="shared" si="15"/>
        <v>18900</v>
      </c>
      <c r="F54" s="50">
        <v>18900</v>
      </c>
      <c r="G54" s="7"/>
      <c r="H54" s="7"/>
      <c r="I54" s="7"/>
      <c r="J54" s="11"/>
      <c r="K54" s="127"/>
    </row>
    <row r="55" spans="1:11" ht="12.75">
      <c r="A55" s="118"/>
      <c r="B55" s="44"/>
      <c r="C55" s="39" t="s">
        <v>32</v>
      </c>
      <c r="D55" s="40" t="s">
        <v>33</v>
      </c>
      <c r="E55" s="50">
        <f t="shared" si="15"/>
        <v>5000</v>
      </c>
      <c r="F55" s="41">
        <v>5000</v>
      </c>
      <c r="G55" s="7"/>
      <c r="H55" s="7"/>
      <c r="I55" s="7"/>
      <c r="J55" s="11"/>
      <c r="K55" s="127"/>
    </row>
    <row r="56" spans="1:11" ht="12.75">
      <c r="A56" s="118"/>
      <c r="B56" s="44"/>
      <c r="C56" s="48" t="s">
        <v>24</v>
      </c>
      <c r="D56" s="49" t="s">
        <v>25</v>
      </c>
      <c r="E56" s="50">
        <f t="shared" si="15"/>
        <v>33700</v>
      </c>
      <c r="F56" s="50">
        <v>33700</v>
      </c>
      <c r="G56" s="7"/>
      <c r="H56" s="7"/>
      <c r="I56" s="7"/>
      <c r="J56" s="11"/>
      <c r="K56" s="127"/>
    </row>
    <row r="57" spans="1:11" ht="12.75">
      <c r="A57" s="118"/>
      <c r="B57" s="44"/>
      <c r="C57" s="48" t="s">
        <v>68</v>
      </c>
      <c r="D57" s="49" t="s">
        <v>69</v>
      </c>
      <c r="E57" s="50">
        <f t="shared" si="15"/>
        <v>1320</v>
      </c>
      <c r="F57" s="50">
        <v>1320</v>
      </c>
      <c r="G57" s="7"/>
      <c r="H57" s="7"/>
      <c r="I57" s="7"/>
      <c r="J57" s="11"/>
      <c r="K57" s="127"/>
    </row>
    <row r="58" spans="1:11" ht="22.5">
      <c r="A58" s="118"/>
      <c r="B58" s="44"/>
      <c r="C58" s="48" t="s">
        <v>70</v>
      </c>
      <c r="D58" s="49" t="s">
        <v>71</v>
      </c>
      <c r="E58" s="50">
        <f t="shared" si="15"/>
        <v>2850</v>
      </c>
      <c r="F58" s="50">
        <v>2850</v>
      </c>
      <c r="G58" s="7"/>
      <c r="H58" s="7"/>
      <c r="I58" s="7"/>
      <c r="J58" s="11"/>
      <c r="K58" s="127"/>
    </row>
    <row r="59" spans="1:11" ht="22.5">
      <c r="A59" s="118"/>
      <c r="B59" s="44"/>
      <c r="C59" s="48" t="s">
        <v>72</v>
      </c>
      <c r="D59" s="49" t="s">
        <v>73</v>
      </c>
      <c r="E59" s="50">
        <f t="shared" si="15"/>
        <v>7560</v>
      </c>
      <c r="F59" s="50">
        <v>7560</v>
      </c>
      <c r="G59" s="7"/>
      <c r="H59" s="7"/>
      <c r="I59" s="7"/>
      <c r="J59" s="11"/>
      <c r="K59" s="127"/>
    </row>
    <row r="60" spans="1:11" ht="12.75">
      <c r="A60" s="118"/>
      <c r="B60" s="44"/>
      <c r="C60" s="48" t="s">
        <v>74</v>
      </c>
      <c r="D60" s="49" t="s">
        <v>75</v>
      </c>
      <c r="E60" s="50">
        <f t="shared" si="15"/>
        <v>2500</v>
      </c>
      <c r="F60" s="50">
        <v>2500</v>
      </c>
      <c r="G60" s="7"/>
      <c r="H60" s="7"/>
      <c r="I60" s="7"/>
      <c r="J60" s="11"/>
      <c r="K60" s="127"/>
    </row>
    <row r="61" spans="1:11" ht="12.75">
      <c r="A61" s="118"/>
      <c r="B61" s="44"/>
      <c r="C61" s="48" t="s">
        <v>40</v>
      </c>
      <c r="D61" s="49" t="s">
        <v>41</v>
      </c>
      <c r="E61" s="50">
        <f t="shared" si="15"/>
        <v>7500</v>
      </c>
      <c r="F61" s="50">
        <v>7500</v>
      </c>
      <c r="G61" s="7"/>
      <c r="H61" s="7"/>
      <c r="I61" s="7"/>
      <c r="J61" s="11"/>
      <c r="K61" s="127"/>
    </row>
    <row r="62" spans="1:11" ht="18.75" customHeight="1">
      <c r="A62" s="118"/>
      <c r="B62" s="44"/>
      <c r="C62" s="48" t="s">
        <v>76</v>
      </c>
      <c r="D62" s="49" t="s">
        <v>77</v>
      </c>
      <c r="E62" s="50">
        <f t="shared" si="15"/>
        <v>26589</v>
      </c>
      <c r="F62" s="50">
        <v>26589</v>
      </c>
      <c r="G62" s="7"/>
      <c r="H62" s="7"/>
      <c r="I62" s="7"/>
      <c r="J62" s="11"/>
      <c r="K62" s="127"/>
    </row>
    <row r="63" spans="1:11" ht="24.75" customHeight="1">
      <c r="A63" s="118"/>
      <c r="B63" s="44"/>
      <c r="C63" s="48" t="s">
        <v>209</v>
      </c>
      <c r="D63" s="49" t="s">
        <v>210</v>
      </c>
      <c r="E63" s="50">
        <f t="shared" si="15"/>
        <v>3000</v>
      </c>
      <c r="F63" s="50">
        <v>3000</v>
      </c>
      <c r="G63" s="7"/>
      <c r="H63" s="7"/>
      <c r="I63" s="7"/>
      <c r="J63" s="11"/>
      <c r="K63" s="127"/>
    </row>
    <row r="64" spans="1:11" ht="22.5">
      <c r="A64" s="118"/>
      <c r="B64" s="44"/>
      <c r="C64" s="48" t="s">
        <v>155</v>
      </c>
      <c r="D64" s="49" t="s">
        <v>156</v>
      </c>
      <c r="E64" s="50">
        <f t="shared" si="15"/>
        <v>3500</v>
      </c>
      <c r="F64" s="50">
        <v>3500</v>
      </c>
      <c r="G64" s="7"/>
      <c r="H64" s="7"/>
      <c r="I64" s="7"/>
      <c r="J64" s="11"/>
      <c r="K64" s="127"/>
    </row>
    <row r="65" spans="1:11" ht="22.5">
      <c r="A65" s="118"/>
      <c r="B65" s="44"/>
      <c r="C65" s="48" t="s">
        <v>198</v>
      </c>
      <c r="D65" s="49" t="s">
        <v>199</v>
      </c>
      <c r="E65" s="50">
        <f t="shared" si="15"/>
        <v>3800</v>
      </c>
      <c r="F65" s="50">
        <v>3800</v>
      </c>
      <c r="G65" s="7"/>
      <c r="H65" s="7"/>
      <c r="I65" s="7"/>
      <c r="J65" s="11"/>
      <c r="K65" s="127"/>
    </row>
    <row r="66" spans="1:11" ht="15.75" customHeight="1">
      <c r="A66" s="118"/>
      <c r="B66" s="44"/>
      <c r="C66" s="39" t="s">
        <v>16</v>
      </c>
      <c r="D66" s="40" t="s">
        <v>17</v>
      </c>
      <c r="E66" s="50">
        <f t="shared" si="15"/>
        <v>50000</v>
      </c>
      <c r="F66" s="45"/>
      <c r="G66" s="7"/>
      <c r="H66" s="7"/>
      <c r="I66" s="7"/>
      <c r="J66" s="11"/>
      <c r="K66" s="127">
        <v>50000</v>
      </c>
    </row>
    <row r="67" spans="1:11" ht="24" customHeight="1">
      <c r="A67" s="118"/>
      <c r="B67" s="44"/>
      <c r="C67" s="39" t="s">
        <v>78</v>
      </c>
      <c r="D67" s="40" t="s">
        <v>79</v>
      </c>
      <c r="E67" s="41">
        <f>F67+K67</f>
        <v>15000</v>
      </c>
      <c r="F67" s="45"/>
      <c r="G67" s="7"/>
      <c r="H67" s="7"/>
      <c r="I67" s="7"/>
      <c r="J67" s="11"/>
      <c r="K67" s="127">
        <v>15000</v>
      </c>
    </row>
    <row r="68" spans="1:11" ht="14.25" customHeight="1">
      <c r="A68" s="115"/>
      <c r="B68" s="30" t="s">
        <v>80</v>
      </c>
      <c r="C68" s="36"/>
      <c r="D68" s="37" t="s">
        <v>81</v>
      </c>
      <c r="E68" s="38">
        <f aca="true" t="shared" si="16" ref="E68:K68">E69</f>
        <v>15000</v>
      </c>
      <c r="F68" s="38">
        <f t="shared" si="16"/>
        <v>15000</v>
      </c>
      <c r="G68" s="38">
        <f t="shared" si="16"/>
        <v>0</v>
      </c>
      <c r="H68" s="38">
        <f t="shared" si="16"/>
        <v>0</v>
      </c>
      <c r="I68" s="38">
        <f t="shared" si="16"/>
        <v>0</v>
      </c>
      <c r="J68" s="38">
        <f t="shared" si="16"/>
        <v>0</v>
      </c>
      <c r="K68" s="116">
        <f t="shared" si="16"/>
        <v>0</v>
      </c>
    </row>
    <row r="69" spans="1:11" ht="12.75">
      <c r="A69" s="118"/>
      <c r="B69" s="44"/>
      <c r="C69" s="48" t="s">
        <v>24</v>
      </c>
      <c r="D69" s="49" t="s">
        <v>25</v>
      </c>
      <c r="E69" s="50">
        <f>F69+K69</f>
        <v>15000</v>
      </c>
      <c r="F69" s="50">
        <v>15000</v>
      </c>
      <c r="G69" s="7"/>
      <c r="H69" s="7"/>
      <c r="I69" s="7"/>
      <c r="J69" s="11"/>
      <c r="K69" s="127"/>
    </row>
    <row r="70" spans="1:11" ht="12" customHeight="1">
      <c r="A70" s="115"/>
      <c r="B70" s="30" t="s">
        <v>82</v>
      </c>
      <c r="C70" s="36"/>
      <c r="D70" s="37" t="s">
        <v>23</v>
      </c>
      <c r="E70" s="38">
        <f>SUM(E71:E81)</f>
        <v>159069</v>
      </c>
      <c r="F70" s="38">
        <f>SUM(F71:F81)</f>
        <v>148209</v>
      </c>
      <c r="G70" s="38">
        <f>G71+G72+G73+G74+G75+G76+G77+G78+G79+G80</f>
        <v>96868</v>
      </c>
      <c r="H70" s="38">
        <f>H71+H72+H73+H74+H75+H76+H77+H78+H79+H80</f>
        <v>11981</v>
      </c>
      <c r="I70" s="38">
        <f>I71+I72+I73+I74+I75+I76+I77+I78+I79+I80</f>
        <v>0</v>
      </c>
      <c r="J70" s="38">
        <f>J71+J72+J73+J74+J75+J76+J77+J78+J79+J80</f>
        <v>0</v>
      </c>
      <c r="K70" s="116">
        <f>SUM(K71:K81)</f>
        <v>10860</v>
      </c>
    </row>
    <row r="71" spans="1:11" ht="12.75">
      <c r="A71" s="118"/>
      <c r="B71" s="44"/>
      <c r="C71" s="48" t="s">
        <v>50</v>
      </c>
      <c r="D71" s="49" t="s">
        <v>51</v>
      </c>
      <c r="E71" s="50">
        <f>F71+K71</f>
        <v>60611</v>
      </c>
      <c r="F71" s="50">
        <v>60611</v>
      </c>
      <c r="G71" s="50">
        <f>F71</f>
        <v>60611</v>
      </c>
      <c r="H71" s="7"/>
      <c r="I71" s="7"/>
      <c r="J71" s="11"/>
      <c r="K71" s="127"/>
    </row>
    <row r="72" spans="1:11" ht="12.75">
      <c r="A72" s="118"/>
      <c r="B72" s="44"/>
      <c r="C72" s="48" t="s">
        <v>52</v>
      </c>
      <c r="D72" s="49" t="s">
        <v>53</v>
      </c>
      <c r="E72" s="50">
        <f aca="true" t="shared" si="17" ref="E72:E81">F72+K72</f>
        <v>6257</v>
      </c>
      <c r="F72" s="50">
        <v>6257</v>
      </c>
      <c r="G72" s="50">
        <f>F72</f>
        <v>6257</v>
      </c>
      <c r="H72" s="7"/>
      <c r="I72" s="7"/>
      <c r="J72" s="11"/>
      <c r="K72" s="127"/>
    </row>
    <row r="73" spans="1:11" ht="12.75">
      <c r="A73" s="118"/>
      <c r="B73" s="44"/>
      <c r="C73" s="48" t="s">
        <v>83</v>
      </c>
      <c r="D73" s="49" t="s">
        <v>84</v>
      </c>
      <c r="E73" s="50">
        <f t="shared" si="17"/>
        <v>30000</v>
      </c>
      <c r="F73" s="50">
        <v>30000</v>
      </c>
      <c r="G73" s="50">
        <f>F73</f>
        <v>30000</v>
      </c>
      <c r="H73" s="7"/>
      <c r="I73" s="7"/>
      <c r="J73" s="11"/>
      <c r="K73" s="127"/>
    </row>
    <row r="74" spans="1:11" ht="12.75">
      <c r="A74" s="118"/>
      <c r="B74" s="44"/>
      <c r="C74" s="48" t="s">
        <v>54</v>
      </c>
      <c r="D74" s="49" t="s">
        <v>55</v>
      </c>
      <c r="E74" s="50">
        <f t="shared" si="17"/>
        <v>10097</v>
      </c>
      <c r="F74" s="50">
        <v>10097</v>
      </c>
      <c r="G74" s="7"/>
      <c r="H74" s="50">
        <f>F74</f>
        <v>10097</v>
      </c>
      <c r="I74" s="7"/>
      <c r="J74" s="11"/>
      <c r="K74" s="127"/>
    </row>
    <row r="75" spans="1:11" ht="12.75">
      <c r="A75" s="118"/>
      <c r="B75" s="44"/>
      <c r="C75" s="48" t="s">
        <v>56</v>
      </c>
      <c r="D75" s="49" t="s">
        <v>57</v>
      </c>
      <c r="E75" s="50">
        <f t="shared" si="17"/>
        <v>1884</v>
      </c>
      <c r="F75" s="50">
        <v>1884</v>
      </c>
      <c r="G75" s="7"/>
      <c r="H75" s="50">
        <f>F75</f>
        <v>1884</v>
      </c>
      <c r="I75" s="7"/>
      <c r="J75" s="11"/>
      <c r="K75" s="127"/>
    </row>
    <row r="76" spans="1:11" ht="12.75">
      <c r="A76" s="118"/>
      <c r="B76" s="44"/>
      <c r="C76" s="48" t="s">
        <v>30</v>
      </c>
      <c r="D76" s="49" t="s">
        <v>31</v>
      </c>
      <c r="E76" s="50">
        <f t="shared" si="17"/>
        <v>3500</v>
      </c>
      <c r="F76" s="50">
        <v>3500</v>
      </c>
      <c r="G76" s="7"/>
      <c r="H76" s="7"/>
      <c r="I76" s="7"/>
      <c r="J76" s="11"/>
      <c r="K76" s="127"/>
    </row>
    <row r="77" spans="1:11" ht="12.75">
      <c r="A77" s="118"/>
      <c r="B77" s="44"/>
      <c r="C77" s="48" t="s">
        <v>24</v>
      </c>
      <c r="D77" s="49" t="s">
        <v>25</v>
      </c>
      <c r="E77" s="50">
        <f t="shared" si="17"/>
        <v>25800</v>
      </c>
      <c r="F77" s="50">
        <v>25800</v>
      </c>
      <c r="G77" s="7"/>
      <c r="H77" s="7"/>
      <c r="I77" s="7"/>
      <c r="J77" s="11"/>
      <c r="K77" s="127"/>
    </row>
    <row r="78" spans="1:11" ht="12.75">
      <c r="A78" s="118"/>
      <c r="B78" s="44"/>
      <c r="C78" s="48" t="s">
        <v>68</v>
      </c>
      <c r="D78" s="49" t="s">
        <v>69</v>
      </c>
      <c r="E78" s="50">
        <f t="shared" si="17"/>
        <v>480</v>
      </c>
      <c r="F78" s="50">
        <v>480</v>
      </c>
      <c r="G78" s="7"/>
      <c r="H78" s="7"/>
      <c r="I78" s="7"/>
      <c r="J78" s="11"/>
      <c r="K78" s="127"/>
    </row>
    <row r="79" spans="1:11" ht="12.75">
      <c r="A79" s="118"/>
      <c r="B79" s="44"/>
      <c r="C79" s="48" t="s">
        <v>40</v>
      </c>
      <c r="D79" s="49" t="s">
        <v>41</v>
      </c>
      <c r="E79" s="50">
        <f t="shared" si="17"/>
        <v>3220</v>
      </c>
      <c r="F79" s="50">
        <v>3220</v>
      </c>
      <c r="G79" s="7"/>
      <c r="H79" s="7"/>
      <c r="I79" s="7"/>
      <c r="J79" s="11"/>
      <c r="K79" s="127"/>
    </row>
    <row r="80" spans="1:11" ht="22.5">
      <c r="A80" s="118"/>
      <c r="B80" s="44"/>
      <c r="C80" s="48" t="s">
        <v>76</v>
      </c>
      <c r="D80" s="49" t="s">
        <v>77</v>
      </c>
      <c r="E80" s="50">
        <f t="shared" si="17"/>
        <v>6360</v>
      </c>
      <c r="F80" s="51">
        <v>6360</v>
      </c>
      <c r="G80" s="27"/>
      <c r="H80" s="27"/>
      <c r="I80" s="27"/>
      <c r="J80" s="28"/>
      <c r="K80" s="127"/>
    </row>
    <row r="81" spans="1:11" ht="56.25">
      <c r="A81" s="118"/>
      <c r="B81" s="44"/>
      <c r="C81" s="48" t="s">
        <v>206</v>
      </c>
      <c r="D81" s="49" t="s">
        <v>207</v>
      </c>
      <c r="E81" s="50">
        <f t="shared" si="17"/>
        <v>10860</v>
      </c>
      <c r="F81" s="58"/>
      <c r="G81" s="7"/>
      <c r="H81" s="7"/>
      <c r="I81" s="7"/>
      <c r="J81" s="7"/>
      <c r="K81" s="128">
        <v>10860</v>
      </c>
    </row>
    <row r="82" spans="1:11" ht="33.75">
      <c r="A82" s="124" t="s">
        <v>85</v>
      </c>
      <c r="B82" s="33"/>
      <c r="C82" s="33"/>
      <c r="D82" s="34" t="s">
        <v>86</v>
      </c>
      <c r="E82" s="35">
        <f aca="true" t="shared" si="18" ref="E82:K83">E83</f>
        <v>830</v>
      </c>
      <c r="F82" s="62">
        <f t="shared" si="18"/>
        <v>830</v>
      </c>
      <c r="G82" s="62">
        <f t="shared" si="18"/>
        <v>0</v>
      </c>
      <c r="H82" s="62">
        <f t="shared" si="18"/>
        <v>0</v>
      </c>
      <c r="I82" s="62">
        <f t="shared" si="18"/>
        <v>0</v>
      </c>
      <c r="J82" s="62">
        <f t="shared" si="18"/>
        <v>0</v>
      </c>
      <c r="K82" s="125">
        <f t="shared" si="18"/>
        <v>0</v>
      </c>
    </row>
    <row r="83" spans="1:11" ht="22.5">
      <c r="A83" s="115"/>
      <c r="B83" s="30" t="s">
        <v>87</v>
      </c>
      <c r="C83" s="36"/>
      <c r="D83" s="37" t="s">
        <v>88</v>
      </c>
      <c r="E83" s="38">
        <f t="shared" si="18"/>
        <v>830</v>
      </c>
      <c r="F83" s="38">
        <f>F84</f>
        <v>830</v>
      </c>
      <c r="G83" s="38">
        <f t="shared" si="18"/>
        <v>0</v>
      </c>
      <c r="H83" s="38">
        <f t="shared" si="18"/>
        <v>0</v>
      </c>
      <c r="I83" s="38">
        <f t="shared" si="18"/>
        <v>0</v>
      </c>
      <c r="J83" s="38">
        <f t="shared" si="18"/>
        <v>0</v>
      </c>
      <c r="K83" s="116">
        <f t="shared" si="18"/>
        <v>0</v>
      </c>
    </row>
    <row r="84" spans="1:11" ht="12.75">
      <c r="A84" s="118"/>
      <c r="B84" s="44"/>
      <c r="C84" s="48" t="s">
        <v>24</v>
      </c>
      <c r="D84" s="49" t="s">
        <v>25</v>
      </c>
      <c r="E84" s="50">
        <f>F84+K84</f>
        <v>830</v>
      </c>
      <c r="F84" s="50">
        <v>830</v>
      </c>
      <c r="G84" s="7"/>
      <c r="H84" s="7"/>
      <c r="I84" s="7"/>
      <c r="J84" s="11"/>
      <c r="K84" s="127"/>
    </row>
    <row r="85" spans="1:11" ht="22.5">
      <c r="A85" s="124" t="s">
        <v>89</v>
      </c>
      <c r="B85" s="33"/>
      <c r="C85" s="33"/>
      <c r="D85" s="34" t="s">
        <v>90</v>
      </c>
      <c r="E85" s="35">
        <f aca="true" t="shared" si="19" ref="E85:K85">E86+E88+E100</f>
        <v>94892</v>
      </c>
      <c r="F85" s="35">
        <f t="shared" si="19"/>
        <v>94892</v>
      </c>
      <c r="G85" s="35">
        <f t="shared" si="19"/>
        <v>20400</v>
      </c>
      <c r="H85" s="35">
        <f t="shared" si="19"/>
        <v>1791</v>
      </c>
      <c r="I85" s="35">
        <f t="shared" si="19"/>
        <v>0</v>
      </c>
      <c r="J85" s="35">
        <f t="shared" si="19"/>
        <v>0</v>
      </c>
      <c r="K85" s="125">
        <f t="shared" si="19"/>
        <v>0</v>
      </c>
    </row>
    <row r="86" spans="1:11" ht="15">
      <c r="A86" s="115"/>
      <c r="B86" s="30" t="s">
        <v>193</v>
      </c>
      <c r="C86" s="36"/>
      <c r="D86" s="37" t="s">
        <v>194</v>
      </c>
      <c r="E86" s="38">
        <f>E87</f>
        <v>3000</v>
      </c>
      <c r="F86" s="38">
        <f aca="true" t="shared" si="20" ref="F86:K86">F87</f>
        <v>3000</v>
      </c>
      <c r="G86" s="38">
        <f t="shared" si="20"/>
        <v>0</v>
      </c>
      <c r="H86" s="38">
        <f t="shared" si="20"/>
        <v>0</v>
      </c>
      <c r="I86" s="38">
        <f t="shared" si="20"/>
        <v>0</v>
      </c>
      <c r="J86" s="38">
        <f t="shared" si="20"/>
        <v>0</v>
      </c>
      <c r="K86" s="116">
        <f t="shared" si="20"/>
        <v>0</v>
      </c>
    </row>
    <row r="87" spans="1:11" ht="12.75">
      <c r="A87" s="118"/>
      <c r="B87" s="44"/>
      <c r="C87" s="48" t="s">
        <v>184</v>
      </c>
      <c r="D87" s="49" t="s">
        <v>185</v>
      </c>
      <c r="E87" s="50">
        <f>F87+K87</f>
        <v>3000</v>
      </c>
      <c r="F87" s="50">
        <v>3000</v>
      </c>
      <c r="G87" s="7"/>
      <c r="H87" s="7"/>
      <c r="I87" s="7"/>
      <c r="J87" s="11"/>
      <c r="K87" s="127"/>
    </row>
    <row r="88" spans="1:11" ht="15">
      <c r="A88" s="129"/>
      <c r="B88" s="52" t="s">
        <v>91</v>
      </c>
      <c r="C88" s="63"/>
      <c r="D88" s="37" t="s">
        <v>92</v>
      </c>
      <c r="E88" s="38">
        <f>SUM(E89:E99)</f>
        <v>91592</v>
      </c>
      <c r="F88" s="38">
        <f aca="true" t="shared" si="21" ref="F88:K88">SUM(F89:F99)</f>
        <v>91592</v>
      </c>
      <c r="G88" s="38">
        <f t="shared" si="21"/>
        <v>20400</v>
      </c>
      <c r="H88" s="38">
        <f t="shared" si="21"/>
        <v>1791</v>
      </c>
      <c r="I88" s="38">
        <f t="shared" si="21"/>
        <v>0</v>
      </c>
      <c r="J88" s="38">
        <f t="shared" si="21"/>
        <v>0</v>
      </c>
      <c r="K88" s="116">
        <f t="shared" si="21"/>
        <v>0</v>
      </c>
    </row>
    <row r="89" spans="1:11" ht="15">
      <c r="A89" s="129"/>
      <c r="B89" s="64"/>
      <c r="C89" s="65" t="s">
        <v>60</v>
      </c>
      <c r="D89" s="40" t="s">
        <v>61</v>
      </c>
      <c r="E89" s="41">
        <f>F89+K89</f>
        <v>7500</v>
      </c>
      <c r="F89" s="41">
        <v>7500</v>
      </c>
      <c r="G89" s="8"/>
      <c r="H89" s="8"/>
      <c r="I89" s="8"/>
      <c r="J89" s="21"/>
      <c r="K89" s="130"/>
    </row>
    <row r="90" spans="1:11" ht="12.75">
      <c r="A90" s="121"/>
      <c r="B90" s="66"/>
      <c r="C90" s="67" t="s">
        <v>38</v>
      </c>
      <c r="D90" s="49" t="s">
        <v>39</v>
      </c>
      <c r="E90" s="41">
        <f aca="true" t="shared" si="22" ref="E90:E99">F90+K90</f>
        <v>20400</v>
      </c>
      <c r="F90" s="50">
        <v>20400</v>
      </c>
      <c r="G90" s="50">
        <f>F90</f>
        <v>20400</v>
      </c>
      <c r="H90" s="7"/>
      <c r="I90" s="7"/>
      <c r="J90" s="11"/>
      <c r="K90" s="127"/>
    </row>
    <row r="91" spans="1:11" ht="12.75">
      <c r="A91" s="121"/>
      <c r="B91" s="66"/>
      <c r="C91" s="67" t="s">
        <v>54</v>
      </c>
      <c r="D91" s="49" t="s">
        <v>55</v>
      </c>
      <c r="E91" s="41">
        <f t="shared" si="22"/>
        <v>1541</v>
      </c>
      <c r="F91" s="50">
        <v>1541</v>
      </c>
      <c r="G91" s="7"/>
      <c r="H91" s="50">
        <f>F91</f>
        <v>1541</v>
      </c>
      <c r="I91" s="7"/>
      <c r="J91" s="11"/>
      <c r="K91" s="127"/>
    </row>
    <row r="92" spans="1:11" ht="12.75">
      <c r="A92" s="121"/>
      <c r="B92" s="66"/>
      <c r="C92" s="67" t="s">
        <v>56</v>
      </c>
      <c r="D92" s="49" t="s">
        <v>57</v>
      </c>
      <c r="E92" s="41">
        <f t="shared" si="22"/>
        <v>250</v>
      </c>
      <c r="F92" s="50">
        <v>250</v>
      </c>
      <c r="G92" s="7"/>
      <c r="H92" s="50">
        <f>F92</f>
        <v>250</v>
      </c>
      <c r="I92" s="7"/>
      <c r="J92" s="11"/>
      <c r="K92" s="127"/>
    </row>
    <row r="93" spans="1:11" ht="12.75">
      <c r="A93" s="121"/>
      <c r="B93" s="66"/>
      <c r="C93" s="67" t="s">
        <v>30</v>
      </c>
      <c r="D93" s="49" t="s">
        <v>31</v>
      </c>
      <c r="E93" s="41">
        <f t="shared" si="22"/>
        <v>20000</v>
      </c>
      <c r="F93" s="50">
        <v>20000</v>
      </c>
      <c r="G93" s="7"/>
      <c r="H93" s="7"/>
      <c r="I93" s="7"/>
      <c r="J93" s="11"/>
      <c r="K93" s="127"/>
    </row>
    <row r="94" spans="1:11" ht="12.75">
      <c r="A94" s="121"/>
      <c r="B94" s="66"/>
      <c r="C94" s="67" t="s">
        <v>66</v>
      </c>
      <c r="D94" s="49" t="s">
        <v>67</v>
      </c>
      <c r="E94" s="41">
        <f t="shared" si="22"/>
        <v>4500</v>
      </c>
      <c r="F94" s="50">
        <v>4500</v>
      </c>
      <c r="G94" s="7"/>
      <c r="H94" s="7"/>
      <c r="I94" s="7"/>
      <c r="J94" s="11"/>
      <c r="K94" s="127"/>
    </row>
    <row r="95" spans="1:11" ht="12.75">
      <c r="A95" s="121"/>
      <c r="B95" s="66"/>
      <c r="C95" s="67" t="s">
        <v>32</v>
      </c>
      <c r="D95" s="49" t="s">
        <v>33</v>
      </c>
      <c r="E95" s="41">
        <f t="shared" si="22"/>
        <v>10000</v>
      </c>
      <c r="F95" s="50">
        <v>10000</v>
      </c>
      <c r="G95" s="7"/>
      <c r="H95" s="7"/>
      <c r="I95" s="7"/>
      <c r="J95" s="11"/>
      <c r="K95" s="127"/>
    </row>
    <row r="96" spans="1:11" ht="12.75">
      <c r="A96" s="121"/>
      <c r="B96" s="66"/>
      <c r="C96" s="67" t="s">
        <v>24</v>
      </c>
      <c r="D96" s="49" t="s">
        <v>25</v>
      </c>
      <c r="E96" s="41">
        <f t="shared" si="22"/>
        <v>5000</v>
      </c>
      <c r="F96" s="50">
        <v>5000</v>
      </c>
      <c r="G96" s="7"/>
      <c r="H96" s="7"/>
      <c r="I96" s="7"/>
      <c r="J96" s="11"/>
      <c r="K96" s="127"/>
    </row>
    <row r="97" spans="1:11" ht="12.75">
      <c r="A97" s="121"/>
      <c r="B97" s="66"/>
      <c r="C97" s="67" t="s">
        <v>40</v>
      </c>
      <c r="D97" s="49" t="s">
        <v>41</v>
      </c>
      <c r="E97" s="41">
        <f t="shared" si="22"/>
        <v>10300</v>
      </c>
      <c r="F97" s="50">
        <v>10300</v>
      </c>
      <c r="G97" s="7"/>
      <c r="H97" s="7"/>
      <c r="I97" s="7"/>
      <c r="J97" s="11"/>
      <c r="K97" s="127"/>
    </row>
    <row r="98" spans="1:11" ht="12.75">
      <c r="A98" s="121"/>
      <c r="B98" s="66"/>
      <c r="C98" s="67" t="s">
        <v>93</v>
      </c>
      <c r="D98" s="49" t="s">
        <v>94</v>
      </c>
      <c r="E98" s="41">
        <f t="shared" si="22"/>
        <v>11791</v>
      </c>
      <c r="F98" s="68">
        <v>11791</v>
      </c>
      <c r="G98" s="7"/>
      <c r="H98" s="7"/>
      <c r="I98" s="7"/>
      <c r="J98" s="11"/>
      <c r="K98" s="127"/>
    </row>
    <row r="99" spans="1:11" ht="22.5">
      <c r="A99" s="121"/>
      <c r="B99" s="69"/>
      <c r="C99" s="67" t="s">
        <v>95</v>
      </c>
      <c r="D99" s="49" t="s">
        <v>96</v>
      </c>
      <c r="E99" s="41">
        <f t="shared" si="22"/>
        <v>310</v>
      </c>
      <c r="F99" s="68">
        <v>310</v>
      </c>
      <c r="G99" s="7"/>
      <c r="H99" s="7"/>
      <c r="I99" s="7"/>
      <c r="J99" s="11"/>
      <c r="K99" s="127"/>
    </row>
    <row r="100" spans="1:11" ht="15">
      <c r="A100" s="115"/>
      <c r="B100" s="70" t="s">
        <v>97</v>
      </c>
      <c r="C100" s="36"/>
      <c r="D100" s="37" t="s">
        <v>98</v>
      </c>
      <c r="E100" s="38">
        <f aca="true" t="shared" si="23" ref="E100:K100">E101</f>
        <v>300</v>
      </c>
      <c r="F100" s="38">
        <f t="shared" si="23"/>
        <v>300</v>
      </c>
      <c r="G100" s="38">
        <f t="shared" si="23"/>
        <v>0</v>
      </c>
      <c r="H100" s="38">
        <f t="shared" si="23"/>
        <v>0</v>
      </c>
      <c r="I100" s="38">
        <f t="shared" si="23"/>
        <v>0</v>
      </c>
      <c r="J100" s="38">
        <f t="shared" si="23"/>
        <v>0</v>
      </c>
      <c r="K100" s="116">
        <f t="shared" si="23"/>
        <v>0</v>
      </c>
    </row>
    <row r="101" spans="1:11" ht="12.75">
      <c r="A101" s="118"/>
      <c r="B101" s="44"/>
      <c r="C101" s="48" t="s">
        <v>24</v>
      </c>
      <c r="D101" s="49" t="s">
        <v>25</v>
      </c>
      <c r="E101" s="50">
        <f>F101+K101</f>
        <v>300</v>
      </c>
      <c r="F101" s="50">
        <v>300</v>
      </c>
      <c r="G101" s="7"/>
      <c r="H101" s="7"/>
      <c r="I101" s="7"/>
      <c r="J101" s="11"/>
      <c r="K101" s="127"/>
    </row>
    <row r="102" spans="1:11" ht="45">
      <c r="A102" s="124" t="s">
        <v>99</v>
      </c>
      <c r="B102" s="33"/>
      <c r="C102" s="33"/>
      <c r="D102" s="34" t="s">
        <v>100</v>
      </c>
      <c r="E102" s="35">
        <f aca="true" t="shared" si="24" ref="E102:K102">E103</f>
        <v>1607</v>
      </c>
      <c r="F102" s="35">
        <f t="shared" si="24"/>
        <v>1607</v>
      </c>
      <c r="G102" s="35">
        <f t="shared" si="24"/>
        <v>0</v>
      </c>
      <c r="H102" s="35">
        <f t="shared" si="24"/>
        <v>0</v>
      </c>
      <c r="I102" s="35">
        <f t="shared" si="24"/>
        <v>0</v>
      </c>
      <c r="J102" s="35">
        <f t="shared" si="24"/>
        <v>0</v>
      </c>
      <c r="K102" s="125">
        <f t="shared" si="24"/>
        <v>0</v>
      </c>
    </row>
    <row r="103" spans="1:11" ht="22.5">
      <c r="A103" s="115"/>
      <c r="B103" s="30" t="s">
        <v>101</v>
      </c>
      <c r="C103" s="36"/>
      <c r="D103" s="37" t="s">
        <v>102</v>
      </c>
      <c r="E103" s="38">
        <f>SUM(E104:E105)</f>
        <v>1607</v>
      </c>
      <c r="F103" s="38">
        <f aca="true" t="shared" si="25" ref="F103:K103">SUM(F104:F105)</f>
        <v>1607</v>
      </c>
      <c r="G103" s="38">
        <f t="shared" si="25"/>
        <v>0</v>
      </c>
      <c r="H103" s="38">
        <f t="shared" si="25"/>
        <v>0</v>
      </c>
      <c r="I103" s="38">
        <f t="shared" si="25"/>
        <v>0</v>
      </c>
      <c r="J103" s="38">
        <f t="shared" si="25"/>
        <v>0</v>
      </c>
      <c r="K103" s="116">
        <f t="shared" si="25"/>
        <v>0</v>
      </c>
    </row>
    <row r="104" spans="1:11" ht="12.75">
      <c r="A104" s="118"/>
      <c r="B104" s="44"/>
      <c r="C104" s="48" t="s">
        <v>30</v>
      </c>
      <c r="D104" s="49" t="s">
        <v>31</v>
      </c>
      <c r="E104" s="50">
        <f>F104+K104</f>
        <v>450</v>
      </c>
      <c r="F104" s="50">
        <v>450</v>
      </c>
      <c r="G104" s="7"/>
      <c r="H104" s="7"/>
      <c r="I104" s="7"/>
      <c r="J104" s="11"/>
      <c r="K104" s="127"/>
    </row>
    <row r="105" spans="1:11" ht="12.75">
      <c r="A105" s="118"/>
      <c r="B105" s="44"/>
      <c r="C105" s="48" t="s">
        <v>24</v>
      </c>
      <c r="D105" s="49" t="s">
        <v>25</v>
      </c>
      <c r="E105" s="50">
        <f>F105+K105</f>
        <v>1157</v>
      </c>
      <c r="F105" s="50">
        <v>1157</v>
      </c>
      <c r="G105" s="7"/>
      <c r="H105" s="7"/>
      <c r="I105" s="7"/>
      <c r="J105" s="11"/>
      <c r="K105" s="127"/>
    </row>
    <row r="106" spans="1:11" ht="18.75" customHeight="1">
      <c r="A106" s="124" t="s">
        <v>103</v>
      </c>
      <c r="B106" s="33"/>
      <c r="C106" s="33"/>
      <c r="D106" s="34" t="s">
        <v>104</v>
      </c>
      <c r="E106" s="35">
        <f aca="true" t="shared" si="26" ref="E106:K107">E107</f>
        <v>247780</v>
      </c>
      <c r="F106" s="35">
        <f t="shared" si="26"/>
        <v>247780</v>
      </c>
      <c r="G106" s="35">
        <f t="shared" si="26"/>
        <v>0</v>
      </c>
      <c r="H106" s="35">
        <f t="shared" si="26"/>
        <v>0</v>
      </c>
      <c r="I106" s="35">
        <f t="shared" si="26"/>
        <v>0</v>
      </c>
      <c r="J106" s="35">
        <f t="shared" si="26"/>
        <v>247780</v>
      </c>
      <c r="K106" s="125">
        <f t="shared" si="26"/>
        <v>0</v>
      </c>
    </row>
    <row r="107" spans="1:11" ht="22.5">
      <c r="A107" s="115"/>
      <c r="B107" s="30" t="s">
        <v>105</v>
      </c>
      <c r="C107" s="36"/>
      <c r="D107" s="37" t="s">
        <v>106</v>
      </c>
      <c r="E107" s="38">
        <f t="shared" si="26"/>
        <v>247780</v>
      </c>
      <c r="F107" s="38">
        <f t="shared" si="26"/>
        <v>247780</v>
      </c>
      <c r="G107" s="38">
        <f t="shared" si="26"/>
        <v>0</v>
      </c>
      <c r="H107" s="38">
        <f t="shared" si="26"/>
        <v>0</v>
      </c>
      <c r="I107" s="38">
        <f t="shared" si="26"/>
        <v>0</v>
      </c>
      <c r="J107" s="38">
        <f t="shared" si="26"/>
        <v>247780</v>
      </c>
      <c r="K107" s="116">
        <f t="shared" si="26"/>
        <v>0</v>
      </c>
    </row>
    <row r="108" spans="1:11" ht="47.25" customHeight="1">
      <c r="A108" s="118"/>
      <c r="B108" s="44"/>
      <c r="C108" s="48" t="s">
        <v>107</v>
      </c>
      <c r="D108" s="49" t="s">
        <v>108</v>
      </c>
      <c r="E108" s="50">
        <f>F108+K108</f>
        <v>247780</v>
      </c>
      <c r="F108" s="50">
        <v>247780</v>
      </c>
      <c r="G108" s="7"/>
      <c r="H108" s="7"/>
      <c r="I108" s="7"/>
      <c r="J108" s="11">
        <f>F108</f>
        <v>247780</v>
      </c>
      <c r="K108" s="127"/>
    </row>
    <row r="109" spans="1:11" ht="12.75">
      <c r="A109" s="124" t="s">
        <v>109</v>
      </c>
      <c r="B109" s="33"/>
      <c r="C109" s="33"/>
      <c r="D109" s="34" t="s">
        <v>110</v>
      </c>
      <c r="E109" s="35">
        <f>E110</f>
        <v>120000</v>
      </c>
      <c r="F109" s="35">
        <f aca="true" t="shared" si="27" ref="F109:K109">F110</f>
        <v>120000</v>
      </c>
      <c r="G109" s="35">
        <f t="shared" si="27"/>
        <v>0</v>
      </c>
      <c r="H109" s="35">
        <f t="shared" si="27"/>
        <v>0</v>
      </c>
      <c r="I109" s="35">
        <f t="shared" si="27"/>
        <v>0</v>
      </c>
      <c r="J109" s="35">
        <f t="shared" si="27"/>
        <v>0</v>
      </c>
      <c r="K109" s="125">
        <f t="shared" si="27"/>
        <v>0</v>
      </c>
    </row>
    <row r="110" spans="1:11" ht="15">
      <c r="A110" s="115"/>
      <c r="B110" s="30" t="s">
        <v>111</v>
      </c>
      <c r="C110" s="36"/>
      <c r="D110" s="37" t="s">
        <v>112</v>
      </c>
      <c r="E110" s="38">
        <f>E111</f>
        <v>120000</v>
      </c>
      <c r="F110" s="38">
        <f aca="true" t="shared" si="28" ref="F110:K110">F111</f>
        <v>120000</v>
      </c>
      <c r="G110" s="38">
        <f t="shared" si="28"/>
        <v>0</v>
      </c>
      <c r="H110" s="38">
        <f t="shared" si="28"/>
        <v>0</v>
      </c>
      <c r="I110" s="38">
        <f t="shared" si="28"/>
        <v>0</v>
      </c>
      <c r="J110" s="38">
        <f t="shared" si="28"/>
        <v>0</v>
      </c>
      <c r="K110" s="116">
        <f t="shared" si="28"/>
        <v>0</v>
      </c>
    </row>
    <row r="111" spans="1:11" ht="12.75">
      <c r="A111" s="118"/>
      <c r="B111" s="44"/>
      <c r="C111" s="39" t="s">
        <v>113</v>
      </c>
      <c r="D111" s="40" t="s">
        <v>114</v>
      </c>
      <c r="E111" s="41">
        <f>F111+K111</f>
        <v>120000</v>
      </c>
      <c r="F111" s="71">
        <v>120000</v>
      </c>
      <c r="G111" s="7"/>
      <c r="H111" s="7"/>
      <c r="I111" s="7"/>
      <c r="J111" s="11"/>
      <c r="K111" s="127"/>
    </row>
    <row r="112" spans="1:12" ht="12.75">
      <c r="A112" s="124" t="s">
        <v>115</v>
      </c>
      <c r="B112" s="33"/>
      <c r="C112" s="33"/>
      <c r="D112" s="34" t="s">
        <v>116</v>
      </c>
      <c r="E112" s="35">
        <f aca="true" t="shared" si="29" ref="E112:K112">E113+E132+E140+E154+E171+E173+E175+E184</f>
        <v>6727106</v>
      </c>
      <c r="F112" s="35">
        <f t="shared" si="29"/>
        <v>4587861</v>
      </c>
      <c r="G112" s="35">
        <f t="shared" si="29"/>
        <v>3180955</v>
      </c>
      <c r="H112" s="35">
        <f t="shared" si="29"/>
        <v>539403</v>
      </c>
      <c r="I112" s="35">
        <f t="shared" si="29"/>
        <v>0</v>
      </c>
      <c r="J112" s="35">
        <f t="shared" si="29"/>
        <v>0</v>
      </c>
      <c r="K112" s="125">
        <f t="shared" si="29"/>
        <v>2139245</v>
      </c>
      <c r="L112" s="72">
        <f>F112+K112</f>
        <v>6727106</v>
      </c>
    </row>
    <row r="113" spans="1:11" ht="15">
      <c r="A113" s="115"/>
      <c r="B113" s="30" t="s">
        <v>117</v>
      </c>
      <c r="C113" s="36"/>
      <c r="D113" s="37" t="s">
        <v>118</v>
      </c>
      <c r="E113" s="38">
        <f>SUM(E114:E131)</f>
        <v>4820821</v>
      </c>
      <c r="F113" s="38">
        <f aca="true" t="shared" si="30" ref="F113:K113">SUM(F114:F131)</f>
        <v>2681576</v>
      </c>
      <c r="G113" s="38">
        <f t="shared" si="30"/>
        <v>1924055</v>
      </c>
      <c r="H113" s="38">
        <f t="shared" si="30"/>
        <v>324608</v>
      </c>
      <c r="I113" s="38">
        <f t="shared" si="30"/>
        <v>0</v>
      </c>
      <c r="J113" s="38">
        <f t="shared" si="30"/>
        <v>0</v>
      </c>
      <c r="K113" s="116">
        <f t="shared" si="30"/>
        <v>2139245</v>
      </c>
    </row>
    <row r="114" spans="1:11" ht="22.5">
      <c r="A114" s="118"/>
      <c r="B114" s="44"/>
      <c r="C114" s="48" t="s">
        <v>119</v>
      </c>
      <c r="D114" s="49" t="s">
        <v>120</v>
      </c>
      <c r="E114" s="50">
        <f>F114+K114</f>
        <v>119222</v>
      </c>
      <c r="F114" s="50">
        <v>119222</v>
      </c>
      <c r="G114" s="7"/>
      <c r="H114" s="7"/>
      <c r="I114" s="7"/>
      <c r="J114" s="11"/>
      <c r="K114" s="127"/>
    </row>
    <row r="115" spans="1:11" ht="12.75">
      <c r="A115" s="118"/>
      <c r="B115" s="44"/>
      <c r="C115" s="48" t="s">
        <v>50</v>
      </c>
      <c r="D115" s="49" t="s">
        <v>51</v>
      </c>
      <c r="E115" s="50">
        <f aca="true" t="shared" si="31" ref="E115:E127">F115+K115</f>
        <v>1776684</v>
      </c>
      <c r="F115" s="50">
        <v>1776684</v>
      </c>
      <c r="G115" s="50">
        <f>F115</f>
        <v>1776684</v>
      </c>
      <c r="H115" s="7"/>
      <c r="I115" s="7"/>
      <c r="J115" s="11"/>
      <c r="K115" s="127"/>
    </row>
    <row r="116" spans="1:11" ht="12.75">
      <c r="A116" s="118"/>
      <c r="B116" s="44"/>
      <c r="C116" s="48" t="s">
        <v>52</v>
      </c>
      <c r="D116" s="49" t="s">
        <v>53</v>
      </c>
      <c r="E116" s="50">
        <f t="shared" si="31"/>
        <v>147371</v>
      </c>
      <c r="F116" s="50">
        <v>147371</v>
      </c>
      <c r="G116" s="7">
        <f>F116</f>
        <v>147371</v>
      </c>
      <c r="H116" s="7"/>
      <c r="I116" s="7"/>
      <c r="J116" s="11"/>
      <c r="K116" s="127"/>
    </row>
    <row r="117" spans="1:11" ht="12.75">
      <c r="A117" s="118"/>
      <c r="B117" s="44"/>
      <c r="C117" s="48" t="s">
        <v>54</v>
      </c>
      <c r="D117" s="49" t="s">
        <v>55</v>
      </c>
      <c r="E117" s="50">
        <f t="shared" si="31"/>
        <v>279406</v>
      </c>
      <c r="F117" s="50">
        <v>279406</v>
      </c>
      <c r="G117" s="7"/>
      <c r="H117" s="50">
        <f>F117</f>
        <v>279406</v>
      </c>
      <c r="I117" s="7"/>
      <c r="J117" s="11"/>
      <c r="K117" s="127"/>
    </row>
    <row r="118" spans="1:11" ht="12.75">
      <c r="A118" s="118"/>
      <c r="B118" s="44"/>
      <c r="C118" s="48" t="s">
        <v>56</v>
      </c>
      <c r="D118" s="49" t="s">
        <v>57</v>
      </c>
      <c r="E118" s="50">
        <f t="shared" si="31"/>
        <v>45202</v>
      </c>
      <c r="F118" s="50">
        <v>45202</v>
      </c>
      <c r="G118" s="7"/>
      <c r="H118" s="50">
        <f>F118</f>
        <v>45202</v>
      </c>
      <c r="I118" s="7"/>
      <c r="J118" s="11"/>
      <c r="K118" s="127"/>
    </row>
    <row r="119" spans="1:11" ht="12.75">
      <c r="A119" s="118"/>
      <c r="B119" s="44"/>
      <c r="C119" s="48" t="s">
        <v>30</v>
      </c>
      <c r="D119" s="49" t="s">
        <v>31</v>
      </c>
      <c r="E119" s="50">
        <f t="shared" si="31"/>
        <v>30500</v>
      </c>
      <c r="F119" s="50">
        <v>30500</v>
      </c>
      <c r="G119" s="7"/>
      <c r="H119" s="7"/>
      <c r="I119" s="7"/>
      <c r="J119" s="11"/>
      <c r="K119" s="127"/>
    </row>
    <row r="120" spans="1:11" ht="22.5">
      <c r="A120" s="118"/>
      <c r="B120" s="44"/>
      <c r="C120" s="48" t="s">
        <v>121</v>
      </c>
      <c r="D120" s="49" t="s">
        <v>122</v>
      </c>
      <c r="E120" s="50">
        <f t="shared" si="31"/>
        <v>2700</v>
      </c>
      <c r="F120" s="50">
        <v>2700</v>
      </c>
      <c r="G120" s="7"/>
      <c r="H120" s="7"/>
      <c r="I120" s="7"/>
      <c r="J120" s="11"/>
      <c r="K120" s="127"/>
    </row>
    <row r="121" spans="1:11" ht="12.75">
      <c r="A121" s="118"/>
      <c r="B121" s="44"/>
      <c r="C121" s="48" t="s">
        <v>66</v>
      </c>
      <c r="D121" s="49" t="s">
        <v>67</v>
      </c>
      <c r="E121" s="50">
        <f t="shared" si="31"/>
        <v>61159</v>
      </c>
      <c r="F121" s="50">
        <v>61159</v>
      </c>
      <c r="G121" s="7"/>
      <c r="H121" s="7"/>
      <c r="I121" s="7"/>
      <c r="J121" s="11"/>
      <c r="K121" s="127"/>
    </row>
    <row r="122" spans="1:11" ht="12.75">
      <c r="A122" s="118"/>
      <c r="B122" s="44"/>
      <c r="C122" s="39" t="s">
        <v>32</v>
      </c>
      <c r="D122" s="40" t="s">
        <v>33</v>
      </c>
      <c r="E122" s="50">
        <f t="shared" si="31"/>
        <v>75700</v>
      </c>
      <c r="F122" s="50">
        <v>75700</v>
      </c>
      <c r="G122" s="7"/>
      <c r="H122" s="7"/>
      <c r="I122" s="7"/>
      <c r="J122" s="11"/>
      <c r="K122" s="127"/>
    </row>
    <row r="123" spans="1:11" ht="12.75">
      <c r="A123" s="118"/>
      <c r="B123" s="44"/>
      <c r="C123" s="48" t="s">
        <v>24</v>
      </c>
      <c r="D123" s="49" t="s">
        <v>25</v>
      </c>
      <c r="E123" s="50">
        <f t="shared" si="31"/>
        <v>15740</v>
      </c>
      <c r="F123" s="50">
        <v>15740</v>
      </c>
      <c r="G123" s="7"/>
      <c r="H123" s="7"/>
      <c r="I123" s="7"/>
      <c r="J123" s="11"/>
      <c r="K123" s="127"/>
    </row>
    <row r="124" spans="1:11" ht="12.75">
      <c r="A124" s="118"/>
      <c r="B124" s="44"/>
      <c r="C124" s="48" t="s">
        <v>68</v>
      </c>
      <c r="D124" s="49" t="s">
        <v>69</v>
      </c>
      <c r="E124" s="50">
        <f t="shared" si="31"/>
        <v>6600</v>
      </c>
      <c r="F124" s="50">
        <v>6600</v>
      </c>
      <c r="G124" s="7"/>
      <c r="H124" s="7"/>
      <c r="I124" s="7"/>
      <c r="J124" s="11"/>
      <c r="K124" s="127"/>
    </row>
    <row r="125" spans="1:11" ht="22.5">
      <c r="A125" s="118"/>
      <c r="B125" s="44"/>
      <c r="C125" s="48" t="s">
        <v>72</v>
      </c>
      <c r="D125" s="49" t="s">
        <v>73</v>
      </c>
      <c r="E125" s="50">
        <f t="shared" si="31"/>
        <v>4100</v>
      </c>
      <c r="F125" s="50">
        <v>4100</v>
      </c>
      <c r="G125" s="7"/>
      <c r="H125" s="7"/>
      <c r="I125" s="7"/>
      <c r="J125" s="11"/>
      <c r="K125" s="127"/>
    </row>
    <row r="126" spans="1:11" ht="12.75">
      <c r="A126" s="118"/>
      <c r="B126" s="44"/>
      <c r="C126" s="48" t="s">
        <v>74</v>
      </c>
      <c r="D126" s="49" t="s">
        <v>75</v>
      </c>
      <c r="E126" s="50">
        <f t="shared" si="31"/>
        <v>2300</v>
      </c>
      <c r="F126" s="50">
        <v>2300</v>
      </c>
      <c r="G126" s="7"/>
      <c r="H126" s="7"/>
      <c r="I126" s="7"/>
      <c r="J126" s="11"/>
      <c r="K126" s="127"/>
    </row>
    <row r="127" spans="1:11" ht="12.75">
      <c r="A127" s="118"/>
      <c r="B127" s="44"/>
      <c r="C127" s="48" t="s">
        <v>40</v>
      </c>
      <c r="D127" s="49" t="s">
        <v>41</v>
      </c>
      <c r="E127" s="50">
        <f t="shared" si="31"/>
        <v>6050</v>
      </c>
      <c r="F127" s="50">
        <v>6050</v>
      </c>
      <c r="G127" s="7"/>
      <c r="H127" s="7"/>
      <c r="I127" s="7"/>
      <c r="J127" s="11"/>
      <c r="K127" s="127"/>
    </row>
    <row r="128" spans="1:11" ht="22.5">
      <c r="A128" s="118"/>
      <c r="B128" s="44"/>
      <c r="C128" s="48" t="s">
        <v>76</v>
      </c>
      <c r="D128" s="49" t="s">
        <v>77</v>
      </c>
      <c r="E128" s="50">
        <f>F128+K128</f>
        <v>96997</v>
      </c>
      <c r="F128" s="50">
        <v>96997</v>
      </c>
      <c r="G128" s="7"/>
      <c r="H128" s="7"/>
      <c r="I128" s="7"/>
      <c r="J128" s="11"/>
      <c r="K128" s="127"/>
    </row>
    <row r="129" spans="1:11" ht="22.5">
      <c r="A129" s="118"/>
      <c r="B129" s="44"/>
      <c r="C129" s="48" t="s">
        <v>155</v>
      </c>
      <c r="D129" s="49" t="s">
        <v>216</v>
      </c>
      <c r="E129" s="50">
        <f>F129+K129</f>
        <v>3500</v>
      </c>
      <c r="F129" s="50">
        <v>3500</v>
      </c>
      <c r="G129" s="7"/>
      <c r="H129" s="7"/>
      <c r="I129" s="7"/>
      <c r="J129" s="11"/>
      <c r="K129" s="127"/>
    </row>
    <row r="130" spans="1:11" ht="22.5">
      <c r="A130" s="118"/>
      <c r="B130" s="44"/>
      <c r="C130" s="48" t="s">
        <v>198</v>
      </c>
      <c r="D130" s="49" t="s">
        <v>199</v>
      </c>
      <c r="E130" s="50">
        <f>F130+K130</f>
        <v>8345</v>
      </c>
      <c r="F130" s="50">
        <v>8345</v>
      </c>
      <c r="G130" s="7"/>
      <c r="H130" s="7"/>
      <c r="I130" s="7"/>
      <c r="J130" s="11"/>
      <c r="K130" s="127"/>
    </row>
    <row r="131" spans="1:11" ht="12.75">
      <c r="A131" s="118"/>
      <c r="B131" s="44"/>
      <c r="C131" s="39" t="s">
        <v>16</v>
      </c>
      <c r="D131" s="40" t="s">
        <v>17</v>
      </c>
      <c r="E131" s="41">
        <f>F131+K131</f>
        <v>2139245</v>
      </c>
      <c r="F131" s="50"/>
      <c r="G131" s="7"/>
      <c r="H131" s="7"/>
      <c r="I131" s="7"/>
      <c r="J131" s="11"/>
      <c r="K131" s="127">
        <v>2139245</v>
      </c>
    </row>
    <row r="132" spans="1:11" ht="22.5">
      <c r="A132" s="115"/>
      <c r="B132" s="30" t="s">
        <v>123</v>
      </c>
      <c r="C132" s="36"/>
      <c r="D132" s="37" t="s">
        <v>124</v>
      </c>
      <c r="E132" s="38">
        <f>SUM(E133:E139)</f>
        <v>113246</v>
      </c>
      <c r="F132" s="38">
        <f aca="true" t="shared" si="32" ref="F132:K132">SUM(F133:F139)</f>
        <v>113246</v>
      </c>
      <c r="G132" s="38">
        <f t="shared" si="32"/>
        <v>85654</v>
      </c>
      <c r="H132" s="38">
        <f t="shared" si="32"/>
        <v>16140</v>
      </c>
      <c r="I132" s="38">
        <f t="shared" si="32"/>
        <v>0</v>
      </c>
      <c r="J132" s="38">
        <f t="shared" si="32"/>
        <v>0</v>
      </c>
      <c r="K132" s="116">
        <f t="shared" si="32"/>
        <v>0</v>
      </c>
    </row>
    <row r="133" spans="1:11" ht="22.5">
      <c r="A133" s="118"/>
      <c r="B133" s="44"/>
      <c r="C133" s="48" t="s">
        <v>119</v>
      </c>
      <c r="D133" s="49" t="s">
        <v>120</v>
      </c>
      <c r="E133" s="50">
        <f>F133+K133</f>
        <v>6460</v>
      </c>
      <c r="F133" s="50">
        <v>6460</v>
      </c>
      <c r="G133" s="7"/>
      <c r="H133" s="7"/>
      <c r="I133" s="7"/>
      <c r="J133" s="11"/>
      <c r="K133" s="127"/>
    </row>
    <row r="134" spans="1:11" ht="12.75">
      <c r="A134" s="118"/>
      <c r="B134" s="44"/>
      <c r="C134" s="48" t="s">
        <v>50</v>
      </c>
      <c r="D134" s="49" t="s">
        <v>51</v>
      </c>
      <c r="E134" s="50">
        <f aca="true" t="shared" si="33" ref="E134:E139">F134+K134</f>
        <v>76060</v>
      </c>
      <c r="F134" s="7">
        <v>76060</v>
      </c>
      <c r="G134" s="7">
        <f>F134</f>
        <v>76060</v>
      </c>
      <c r="H134" s="7"/>
      <c r="I134" s="7"/>
      <c r="J134" s="11"/>
      <c r="K134" s="127"/>
    </row>
    <row r="135" spans="1:11" ht="12.75">
      <c r="A135" s="118"/>
      <c r="B135" s="44"/>
      <c r="C135" s="48" t="s">
        <v>52</v>
      </c>
      <c r="D135" s="49" t="s">
        <v>53</v>
      </c>
      <c r="E135" s="50">
        <f t="shared" si="33"/>
        <v>9594</v>
      </c>
      <c r="F135" s="7">
        <v>9594</v>
      </c>
      <c r="G135" s="7">
        <f>F135</f>
        <v>9594</v>
      </c>
      <c r="H135" s="7"/>
      <c r="I135" s="7"/>
      <c r="J135" s="11"/>
      <c r="K135" s="127"/>
    </row>
    <row r="136" spans="1:11" ht="12.75">
      <c r="A136" s="118"/>
      <c r="B136" s="44"/>
      <c r="C136" s="48" t="s">
        <v>54</v>
      </c>
      <c r="D136" s="49" t="s">
        <v>55</v>
      </c>
      <c r="E136" s="50">
        <f t="shared" si="33"/>
        <v>13886</v>
      </c>
      <c r="F136" s="7">
        <v>13886</v>
      </c>
      <c r="G136" s="7"/>
      <c r="H136" s="7">
        <f>F136</f>
        <v>13886</v>
      </c>
      <c r="I136" s="7"/>
      <c r="J136" s="11"/>
      <c r="K136" s="127"/>
    </row>
    <row r="137" spans="1:11" ht="12.75">
      <c r="A137" s="118"/>
      <c r="B137" s="44"/>
      <c r="C137" s="48" t="s">
        <v>56</v>
      </c>
      <c r="D137" s="49" t="s">
        <v>57</v>
      </c>
      <c r="E137" s="50">
        <f t="shared" si="33"/>
        <v>2254</v>
      </c>
      <c r="F137" s="7">
        <v>2254</v>
      </c>
      <c r="G137" s="7"/>
      <c r="H137" s="7">
        <f>F137</f>
        <v>2254</v>
      </c>
      <c r="I137" s="7"/>
      <c r="J137" s="11"/>
      <c r="K137" s="127"/>
    </row>
    <row r="138" spans="1:11" ht="12.75">
      <c r="A138" s="118"/>
      <c r="B138" s="44"/>
      <c r="C138" s="48" t="s">
        <v>74</v>
      </c>
      <c r="D138" s="49" t="s">
        <v>75</v>
      </c>
      <c r="E138" s="50">
        <f t="shared" si="33"/>
        <v>200</v>
      </c>
      <c r="F138" s="50">
        <v>200</v>
      </c>
      <c r="G138" s="7"/>
      <c r="H138" s="7"/>
      <c r="I138" s="7"/>
      <c r="J138" s="11"/>
      <c r="K138" s="127"/>
    </row>
    <row r="139" spans="1:11" ht="22.5">
      <c r="A139" s="118"/>
      <c r="B139" s="44"/>
      <c r="C139" s="48" t="s">
        <v>76</v>
      </c>
      <c r="D139" s="49" t="s">
        <v>77</v>
      </c>
      <c r="E139" s="50">
        <f t="shared" si="33"/>
        <v>4792</v>
      </c>
      <c r="F139" s="50">
        <v>4792</v>
      </c>
      <c r="G139" s="7"/>
      <c r="H139" s="7"/>
      <c r="I139" s="7"/>
      <c r="J139" s="11"/>
      <c r="K139" s="127"/>
    </row>
    <row r="140" spans="1:11" ht="15">
      <c r="A140" s="115"/>
      <c r="B140" s="30" t="s">
        <v>125</v>
      </c>
      <c r="C140" s="36"/>
      <c r="D140" s="37" t="s">
        <v>126</v>
      </c>
      <c r="E140" s="38">
        <f>SUM(E141:E153)</f>
        <v>245709</v>
      </c>
      <c r="F140" s="38">
        <f aca="true" t="shared" si="34" ref="F140:K140">SUM(F141:F153)</f>
        <v>245709</v>
      </c>
      <c r="G140" s="38">
        <f t="shared" si="34"/>
        <v>164625</v>
      </c>
      <c r="H140" s="38">
        <f t="shared" si="34"/>
        <v>32528</v>
      </c>
      <c r="I140" s="38">
        <f t="shared" si="34"/>
        <v>0</v>
      </c>
      <c r="J140" s="38">
        <f t="shared" si="34"/>
        <v>0</v>
      </c>
      <c r="K140" s="116">
        <f t="shared" si="34"/>
        <v>0</v>
      </c>
    </row>
    <row r="141" spans="1:11" ht="22.5">
      <c r="A141" s="118"/>
      <c r="B141" s="44"/>
      <c r="C141" s="48" t="s">
        <v>119</v>
      </c>
      <c r="D141" s="49" t="s">
        <v>120</v>
      </c>
      <c r="E141" s="50">
        <f>F141+K141</f>
        <v>12614</v>
      </c>
      <c r="F141" s="50">
        <v>12614</v>
      </c>
      <c r="G141" s="7"/>
      <c r="H141" s="7"/>
      <c r="I141" s="7"/>
      <c r="J141" s="11"/>
      <c r="K141" s="127"/>
    </row>
    <row r="142" spans="1:11" ht="12.75">
      <c r="A142" s="118"/>
      <c r="B142" s="44"/>
      <c r="C142" s="48" t="s">
        <v>50</v>
      </c>
      <c r="D142" s="49" t="s">
        <v>51</v>
      </c>
      <c r="E142" s="50">
        <f aca="true" t="shared" si="35" ref="E142:E151">F142+K142</f>
        <v>154302</v>
      </c>
      <c r="F142" s="7">
        <v>154302</v>
      </c>
      <c r="G142" s="7">
        <f>F142</f>
        <v>154302</v>
      </c>
      <c r="H142" s="7"/>
      <c r="I142" s="7"/>
      <c r="J142" s="11"/>
      <c r="K142" s="127"/>
    </row>
    <row r="143" spans="1:11" ht="12.75">
      <c r="A143" s="118"/>
      <c r="B143" s="44"/>
      <c r="C143" s="48" t="s">
        <v>52</v>
      </c>
      <c r="D143" s="49" t="s">
        <v>53</v>
      </c>
      <c r="E143" s="50">
        <f t="shared" si="35"/>
        <v>10323</v>
      </c>
      <c r="F143" s="7">
        <v>10323</v>
      </c>
      <c r="G143" s="7">
        <f>F143</f>
        <v>10323</v>
      </c>
      <c r="H143" s="7"/>
      <c r="I143" s="7"/>
      <c r="J143" s="11"/>
      <c r="K143" s="127"/>
    </row>
    <row r="144" spans="1:11" ht="12.75">
      <c r="A144" s="118"/>
      <c r="B144" s="44"/>
      <c r="C144" s="48" t="s">
        <v>54</v>
      </c>
      <c r="D144" s="49" t="s">
        <v>55</v>
      </c>
      <c r="E144" s="50">
        <f t="shared" si="35"/>
        <v>28192</v>
      </c>
      <c r="F144" s="7">
        <v>28192</v>
      </c>
      <c r="G144" s="7"/>
      <c r="H144" s="7">
        <f>F144</f>
        <v>28192</v>
      </c>
      <c r="I144" s="7"/>
      <c r="J144" s="11"/>
      <c r="K144" s="127"/>
    </row>
    <row r="145" spans="1:11" ht="12.75">
      <c r="A145" s="118"/>
      <c r="B145" s="44"/>
      <c r="C145" s="48" t="s">
        <v>56</v>
      </c>
      <c r="D145" s="49" t="s">
        <v>57</v>
      </c>
      <c r="E145" s="50">
        <f t="shared" si="35"/>
        <v>4336</v>
      </c>
      <c r="F145" s="7">
        <v>4336</v>
      </c>
      <c r="G145" s="7"/>
      <c r="H145" s="7">
        <f>F145</f>
        <v>4336</v>
      </c>
      <c r="I145" s="7"/>
      <c r="J145" s="11"/>
      <c r="K145" s="127"/>
    </row>
    <row r="146" spans="1:11" ht="12.75">
      <c r="A146" s="118"/>
      <c r="B146" s="44"/>
      <c r="C146" s="48" t="s">
        <v>30</v>
      </c>
      <c r="D146" s="49" t="s">
        <v>31</v>
      </c>
      <c r="E146" s="50">
        <f t="shared" si="35"/>
        <v>2600</v>
      </c>
      <c r="F146" s="7">
        <v>2600</v>
      </c>
      <c r="G146" s="7"/>
      <c r="H146" s="7"/>
      <c r="I146" s="7"/>
      <c r="J146" s="11"/>
      <c r="K146" s="127"/>
    </row>
    <row r="147" spans="1:11" ht="22.5">
      <c r="A147" s="118"/>
      <c r="B147" s="44"/>
      <c r="C147" s="48" t="s">
        <v>121</v>
      </c>
      <c r="D147" s="49" t="s">
        <v>122</v>
      </c>
      <c r="E147" s="50">
        <f t="shared" si="35"/>
        <v>1300</v>
      </c>
      <c r="F147" s="7">
        <v>1300</v>
      </c>
      <c r="G147" s="7"/>
      <c r="H147" s="7"/>
      <c r="I147" s="7"/>
      <c r="J147" s="11"/>
      <c r="K147" s="127"/>
    </row>
    <row r="148" spans="1:11" ht="12.75">
      <c r="A148" s="118"/>
      <c r="B148" s="44"/>
      <c r="C148" s="48" t="s">
        <v>66</v>
      </c>
      <c r="D148" s="49" t="s">
        <v>67</v>
      </c>
      <c r="E148" s="50">
        <f t="shared" si="35"/>
        <v>16300</v>
      </c>
      <c r="F148" s="7">
        <v>16300</v>
      </c>
      <c r="G148" s="7"/>
      <c r="H148" s="7"/>
      <c r="I148" s="7"/>
      <c r="J148" s="11"/>
      <c r="K148" s="127"/>
    </row>
    <row r="149" spans="1:11" ht="22.5">
      <c r="A149" s="118"/>
      <c r="B149" s="44"/>
      <c r="C149" s="48" t="s">
        <v>72</v>
      </c>
      <c r="D149" s="49" t="s">
        <v>73</v>
      </c>
      <c r="E149" s="50">
        <f t="shared" si="35"/>
        <v>1000</v>
      </c>
      <c r="F149" s="7">
        <v>1000</v>
      </c>
      <c r="G149" s="7"/>
      <c r="H149" s="7"/>
      <c r="I149" s="7"/>
      <c r="J149" s="11"/>
      <c r="K149" s="127"/>
    </row>
    <row r="150" spans="1:11" ht="12.75">
      <c r="A150" s="118"/>
      <c r="B150" s="44"/>
      <c r="C150" s="48" t="s">
        <v>74</v>
      </c>
      <c r="D150" s="49" t="s">
        <v>75</v>
      </c>
      <c r="E150" s="50">
        <f t="shared" si="35"/>
        <v>300</v>
      </c>
      <c r="F150" s="58">
        <v>300</v>
      </c>
      <c r="G150" s="7"/>
      <c r="H150" s="7"/>
      <c r="I150" s="7"/>
      <c r="J150" s="11"/>
      <c r="K150" s="127"/>
    </row>
    <row r="151" spans="1:11" ht="22.5">
      <c r="A151" s="118"/>
      <c r="B151" s="44"/>
      <c r="C151" s="48" t="s">
        <v>76</v>
      </c>
      <c r="D151" s="49" t="s">
        <v>77</v>
      </c>
      <c r="E151" s="50">
        <f t="shared" si="35"/>
        <v>13044</v>
      </c>
      <c r="F151" s="73">
        <v>13044</v>
      </c>
      <c r="G151" s="7"/>
      <c r="H151" s="7"/>
      <c r="I151" s="7"/>
      <c r="J151" s="11"/>
      <c r="K151" s="127"/>
    </row>
    <row r="152" spans="1:11" ht="22.5">
      <c r="A152" s="118"/>
      <c r="B152" s="44"/>
      <c r="C152" s="48" t="s">
        <v>155</v>
      </c>
      <c r="D152" s="74" t="s">
        <v>216</v>
      </c>
      <c r="E152" s="50">
        <f>F152+K152</f>
        <v>500</v>
      </c>
      <c r="F152" s="58">
        <v>500</v>
      </c>
      <c r="G152" s="7"/>
      <c r="H152" s="7"/>
      <c r="I152" s="7"/>
      <c r="J152" s="11"/>
      <c r="K152" s="127"/>
    </row>
    <row r="153" spans="1:11" ht="22.5">
      <c r="A153" s="118"/>
      <c r="B153" s="44"/>
      <c r="C153" s="48" t="s">
        <v>198</v>
      </c>
      <c r="D153" s="49" t="s">
        <v>199</v>
      </c>
      <c r="E153" s="50">
        <f>F153+K153</f>
        <v>898</v>
      </c>
      <c r="F153" s="58">
        <v>898</v>
      </c>
      <c r="G153" s="7"/>
      <c r="H153" s="7"/>
      <c r="I153" s="7"/>
      <c r="J153" s="11"/>
      <c r="K153" s="127"/>
    </row>
    <row r="154" spans="1:11" ht="15">
      <c r="A154" s="115"/>
      <c r="B154" s="30" t="s">
        <v>127</v>
      </c>
      <c r="C154" s="36"/>
      <c r="D154" s="75" t="s">
        <v>128</v>
      </c>
      <c r="E154" s="59">
        <f aca="true" t="shared" si="36" ref="E154:K154">SUM(E155:E170)</f>
        <v>1119633</v>
      </c>
      <c r="F154" s="59">
        <f t="shared" si="36"/>
        <v>1119633</v>
      </c>
      <c r="G154" s="38">
        <f t="shared" si="36"/>
        <v>794684</v>
      </c>
      <c r="H154" s="38">
        <f t="shared" si="36"/>
        <v>137819</v>
      </c>
      <c r="I154" s="38">
        <f t="shared" si="36"/>
        <v>0</v>
      </c>
      <c r="J154" s="38">
        <f t="shared" si="36"/>
        <v>0</v>
      </c>
      <c r="K154" s="116">
        <f t="shared" si="36"/>
        <v>0</v>
      </c>
    </row>
    <row r="155" spans="1:11" ht="22.5">
      <c r="A155" s="118"/>
      <c r="B155" s="44"/>
      <c r="C155" s="48" t="s">
        <v>119</v>
      </c>
      <c r="D155" s="49" t="s">
        <v>120</v>
      </c>
      <c r="E155" s="50">
        <f>F155+K155</f>
        <v>46618</v>
      </c>
      <c r="F155" s="50">
        <v>46618</v>
      </c>
      <c r="G155" s="7"/>
      <c r="H155" s="7"/>
      <c r="I155" s="7"/>
      <c r="J155" s="11"/>
      <c r="K155" s="127"/>
    </row>
    <row r="156" spans="1:11" ht="12.75">
      <c r="A156" s="118"/>
      <c r="B156" s="44"/>
      <c r="C156" s="48" t="s">
        <v>50</v>
      </c>
      <c r="D156" s="49" t="s">
        <v>51</v>
      </c>
      <c r="E156" s="50">
        <f aca="true" t="shared" si="37" ref="E156:E170">F156+K156</f>
        <v>732834</v>
      </c>
      <c r="F156" s="50">
        <v>732834</v>
      </c>
      <c r="G156" s="50">
        <f>F156</f>
        <v>732834</v>
      </c>
      <c r="H156" s="7"/>
      <c r="I156" s="7"/>
      <c r="J156" s="11"/>
      <c r="K156" s="127"/>
    </row>
    <row r="157" spans="1:11" ht="12.75">
      <c r="A157" s="118"/>
      <c r="B157" s="44"/>
      <c r="C157" s="48" t="s">
        <v>52</v>
      </c>
      <c r="D157" s="49" t="s">
        <v>53</v>
      </c>
      <c r="E157" s="50">
        <f t="shared" si="37"/>
        <v>61850</v>
      </c>
      <c r="F157" s="50">
        <v>61850</v>
      </c>
      <c r="G157" s="50">
        <f>F157</f>
        <v>61850</v>
      </c>
      <c r="H157" s="7"/>
      <c r="I157" s="7"/>
      <c r="J157" s="11"/>
      <c r="K157" s="127"/>
    </row>
    <row r="158" spans="1:11" ht="12.75">
      <c r="A158" s="118"/>
      <c r="B158" s="44"/>
      <c r="C158" s="48" t="s">
        <v>54</v>
      </c>
      <c r="D158" s="49" t="s">
        <v>55</v>
      </c>
      <c r="E158" s="50">
        <f t="shared" si="37"/>
        <v>118842</v>
      </c>
      <c r="F158" s="50">
        <v>118842</v>
      </c>
      <c r="G158" s="7"/>
      <c r="H158" s="50">
        <f>F158</f>
        <v>118842</v>
      </c>
      <c r="I158" s="7"/>
      <c r="J158" s="11"/>
      <c r="K158" s="127"/>
    </row>
    <row r="159" spans="1:11" ht="12.75">
      <c r="A159" s="118"/>
      <c r="B159" s="44"/>
      <c r="C159" s="48" t="s">
        <v>56</v>
      </c>
      <c r="D159" s="49" t="s">
        <v>57</v>
      </c>
      <c r="E159" s="50">
        <f t="shared" si="37"/>
        <v>18977</v>
      </c>
      <c r="F159" s="50">
        <v>18977</v>
      </c>
      <c r="G159" s="7"/>
      <c r="H159" s="50">
        <f>F159</f>
        <v>18977</v>
      </c>
      <c r="I159" s="7"/>
      <c r="J159" s="11"/>
      <c r="K159" s="127"/>
    </row>
    <row r="160" spans="1:11" ht="12.75">
      <c r="A160" s="118"/>
      <c r="B160" s="44"/>
      <c r="C160" s="48" t="s">
        <v>30</v>
      </c>
      <c r="D160" s="49" t="s">
        <v>31</v>
      </c>
      <c r="E160" s="50">
        <f t="shared" si="37"/>
        <v>12000</v>
      </c>
      <c r="F160" s="50">
        <v>12000</v>
      </c>
      <c r="G160" s="7"/>
      <c r="H160" s="7"/>
      <c r="I160" s="7"/>
      <c r="J160" s="11"/>
      <c r="K160" s="127"/>
    </row>
    <row r="161" spans="1:11" ht="22.5">
      <c r="A161" s="118"/>
      <c r="B161" s="44"/>
      <c r="C161" s="48" t="s">
        <v>121</v>
      </c>
      <c r="D161" s="49" t="s">
        <v>122</v>
      </c>
      <c r="E161" s="50">
        <f t="shared" si="37"/>
        <v>1500</v>
      </c>
      <c r="F161" s="50">
        <v>1500</v>
      </c>
      <c r="G161" s="7"/>
      <c r="H161" s="7"/>
      <c r="I161" s="7"/>
      <c r="J161" s="11"/>
      <c r="K161" s="127"/>
    </row>
    <row r="162" spans="1:11" ht="12.75">
      <c r="A162" s="118"/>
      <c r="B162" s="44"/>
      <c r="C162" s="48" t="s">
        <v>66</v>
      </c>
      <c r="D162" s="49" t="s">
        <v>67</v>
      </c>
      <c r="E162" s="50">
        <f t="shared" si="37"/>
        <v>64000</v>
      </c>
      <c r="F162" s="50">
        <v>64000</v>
      </c>
      <c r="G162" s="7"/>
      <c r="H162" s="7"/>
      <c r="I162" s="7"/>
      <c r="J162" s="11"/>
      <c r="K162" s="127"/>
    </row>
    <row r="163" spans="1:11" ht="12.75">
      <c r="A163" s="118"/>
      <c r="B163" s="44"/>
      <c r="C163" s="48" t="s">
        <v>32</v>
      </c>
      <c r="D163" s="49" t="s">
        <v>33</v>
      </c>
      <c r="E163" s="50">
        <f t="shared" si="37"/>
        <v>2000</v>
      </c>
      <c r="F163" s="50">
        <v>2000</v>
      </c>
      <c r="G163" s="7"/>
      <c r="H163" s="7"/>
      <c r="I163" s="7"/>
      <c r="J163" s="11"/>
      <c r="K163" s="127"/>
    </row>
    <row r="164" spans="1:11" ht="12.75">
      <c r="A164" s="118"/>
      <c r="B164" s="44"/>
      <c r="C164" s="48" t="s">
        <v>24</v>
      </c>
      <c r="D164" s="49" t="s">
        <v>25</v>
      </c>
      <c r="E164" s="50">
        <f t="shared" si="37"/>
        <v>8500</v>
      </c>
      <c r="F164" s="50">
        <v>8500</v>
      </c>
      <c r="G164" s="7"/>
      <c r="H164" s="7"/>
      <c r="I164" s="7"/>
      <c r="J164" s="11"/>
      <c r="K164" s="127"/>
    </row>
    <row r="165" spans="1:11" ht="12.75">
      <c r="A165" s="118"/>
      <c r="B165" s="44"/>
      <c r="C165" s="48" t="s">
        <v>68</v>
      </c>
      <c r="D165" s="49" t="s">
        <v>69</v>
      </c>
      <c r="E165" s="50">
        <f t="shared" si="37"/>
        <v>1320</v>
      </c>
      <c r="F165" s="50">
        <v>1320</v>
      </c>
      <c r="G165" s="7"/>
      <c r="H165" s="7"/>
      <c r="I165" s="7"/>
      <c r="J165" s="11"/>
      <c r="K165" s="127"/>
    </row>
    <row r="166" spans="1:11" ht="22.5">
      <c r="A166" s="118"/>
      <c r="B166" s="44"/>
      <c r="C166" s="48" t="s">
        <v>72</v>
      </c>
      <c r="D166" s="49" t="s">
        <v>190</v>
      </c>
      <c r="E166" s="50">
        <f t="shared" si="37"/>
        <v>2500</v>
      </c>
      <c r="F166" s="50">
        <v>2500</v>
      </c>
      <c r="G166" s="7"/>
      <c r="H166" s="7"/>
      <c r="I166" s="7"/>
      <c r="J166" s="11"/>
      <c r="K166" s="127"/>
    </row>
    <row r="167" spans="1:11" ht="12.75">
      <c r="A167" s="118"/>
      <c r="B167" s="44"/>
      <c r="C167" s="48" t="s">
        <v>74</v>
      </c>
      <c r="D167" s="49" t="s">
        <v>75</v>
      </c>
      <c r="E167" s="50">
        <f t="shared" si="37"/>
        <v>1200</v>
      </c>
      <c r="F167" s="50">
        <v>1200</v>
      </c>
      <c r="G167" s="7"/>
      <c r="H167" s="7"/>
      <c r="I167" s="7"/>
      <c r="J167" s="11"/>
      <c r="K167" s="127"/>
    </row>
    <row r="168" spans="1:11" ht="22.5">
      <c r="A168" s="118"/>
      <c r="B168" s="44"/>
      <c r="C168" s="48" t="s">
        <v>76</v>
      </c>
      <c r="D168" s="49" t="s">
        <v>77</v>
      </c>
      <c r="E168" s="50">
        <f t="shared" si="37"/>
        <v>42555</v>
      </c>
      <c r="F168" s="50">
        <v>42555</v>
      </c>
      <c r="G168" s="7"/>
      <c r="H168" s="7"/>
      <c r="I168" s="7"/>
      <c r="J168" s="11"/>
      <c r="K168" s="127"/>
    </row>
    <row r="169" spans="1:11" ht="22.5">
      <c r="A169" s="118"/>
      <c r="B169" s="44"/>
      <c r="C169" s="48" t="s">
        <v>155</v>
      </c>
      <c r="D169" s="74" t="s">
        <v>216</v>
      </c>
      <c r="E169" s="50">
        <f t="shared" si="37"/>
        <v>2000</v>
      </c>
      <c r="F169" s="50">
        <v>2000</v>
      </c>
      <c r="G169" s="7"/>
      <c r="H169" s="7"/>
      <c r="I169" s="7"/>
      <c r="J169" s="11"/>
      <c r="K169" s="127"/>
    </row>
    <row r="170" spans="1:11" ht="22.5">
      <c r="A170" s="118"/>
      <c r="B170" s="44"/>
      <c r="C170" s="131">
        <v>4750</v>
      </c>
      <c r="D170" s="76" t="s">
        <v>199</v>
      </c>
      <c r="E170" s="50">
        <f t="shared" si="37"/>
        <v>2937</v>
      </c>
      <c r="F170" s="50">
        <v>2937</v>
      </c>
      <c r="G170" s="7"/>
      <c r="H170" s="7"/>
      <c r="I170" s="7"/>
      <c r="J170" s="11"/>
      <c r="K170" s="127"/>
    </row>
    <row r="171" spans="1:11" ht="15">
      <c r="A171" s="115"/>
      <c r="B171" s="30" t="s">
        <v>129</v>
      </c>
      <c r="C171" s="36"/>
      <c r="D171" s="37" t="s">
        <v>130</v>
      </c>
      <c r="E171" s="38">
        <f>E172</f>
        <v>110000</v>
      </c>
      <c r="F171" s="38">
        <f aca="true" t="shared" si="38" ref="F171:K171">F172</f>
        <v>110000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116">
        <f t="shared" si="38"/>
        <v>0</v>
      </c>
    </row>
    <row r="172" spans="1:11" ht="12.75">
      <c r="A172" s="118"/>
      <c r="B172" s="44"/>
      <c r="C172" s="48" t="s">
        <v>24</v>
      </c>
      <c r="D172" s="49" t="s">
        <v>25</v>
      </c>
      <c r="E172" s="50">
        <f>F172+K172</f>
        <v>110000</v>
      </c>
      <c r="F172" s="50">
        <v>110000</v>
      </c>
      <c r="G172" s="7"/>
      <c r="H172" s="7"/>
      <c r="I172" s="7"/>
      <c r="J172" s="11"/>
      <c r="K172" s="127"/>
    </row>
    <row r="173" spans="1:11" ht="15">
      <c r="A173" s="115"/>
      <c r="B173" s="30" t="s">
        <v>131</v>
      </c>
      <c r="C173" s="36"/>
      <c r="D173" s="37" t="s">
        <v>132</v>
      </c>
      <c r="E173" s="38">
        <f>E174</f>
        <v>26301</v>
      </c>
      <c r="F173" s="38">
        <f aca="true" t="shared" si="39" ref="F173:K173">F174</f>
        <v>26301</v>
      </c>
      <c r="G173" s="38">
        <f t="shared" si="39"/>
        <v>0</v>
      </c>
      <c r="H173" s="38">
        <f t="shared" si="39"/>
        <v>0</v>
      </c>
      <c r="I173" s="38">
        <f t="shared" si="39"/>
        <v>0</v>
      </c>
      <c r="J173" s="38">
        <f t="shared" si="39"/>
        <v>0</v>
      </c>
      <c r="K173" s="116">
        <f t="shared" si="39"/>
        <v>0</v>
      </c>
    </row>
    <row r="174" spans="1:11" ht="12.75">
      <c r="A174" s="118"/>
      <c r="B174" s="44"/>
      <c r="C174" s="48" t="s">
        <v>24</v>
      </c>
      <c r="D174" s="49" t="s">
        <v>25</v>
      </c>
      <c r="E174" s="50">
        <f>F174+K174</f>
        <v>26301</v>
      </c>
      <c r="F174" s="50">
        <v>26301</v>
      </c>
      <c r="G174" s="7"/>
      <c r="H174" s="7"/>
      <c r="I174" s="7"/>
      <c r="J174" s="11"/>
      <c r="K174" s="127"/>
    </row>
    <row r="175" spans="1:11" ht="15">
      <c r="A175" s="115"/>
      <c r="B175" s="30" t="s">
        <v>133</v>
      </c>
      <c r="C175" s="36"/>
      <c r="D175" s="37" t="s">
        <v>134</v>
      </c>
      <c r="E175" s="38">
        <f>SUM(E176:E183)</f>
        <v>226975</v>
      </c>
      <c r="F175" s="38">
        <f aca="true" t="shared" si="40" ref="F175:K175">SUM(F176:F183)</f>
        <v>226975</v>
      </c>
      <c r="G175" s="38">
        <f t="shared" si="40"/>
        <v>187937</v>
      </c>
      <c r="H175" s="38">
        <f t="shared" si="40"/>
        <v>28308</v>
      </c>
      <c r="I175" s="38">
        <f t="shared" si="40"/>
        <v>0</v>
      </c>
      <c r="J175" s="38">
        <f t="shared" si="40"/>
        <v>0</v>
      </c>
      <c r="K175" s="116">
        <f t="shared" si="40"/>
        <v>0</v>
      </c>
    </row>
    <row r="176" spans="1:11" ht="22.5">
      <c r="A176" s="115"/>
      <c r="B176" s="77"/>
      <c r="C176" s="39" t="s">
        <v>119</v>
      </c>
      <c r="D176" s="40" t="s">
        <v>120</v>
      </c>
      <c r="E176" s="41">
        <f>F176+K176</f>
        <v>550</v>
      </c>
      <c r="F176" s="41">
        <v>550</v>
      </c>
      <c r="G176" s="8"/>
      <c r="H176" s="8"/>
      <c r="I176" s="8"/>
      <c r="J176" s="21"/>
      <c r="K176" s="130"/>
    </row>
    <row r="177" spans="1:11" ht="12.75">
      <c r="A177" s="118"/>
      <c r="B177" s="44"/>
      <c r="C177" s="48" t="s">
        <v>50</v>
      </c>
      <c r="D177" s="49" t="s">
        <v>51</v>
      </c>
      <c r="E177" s="41">
        <f aca="true" t="shared" si="41" ref="E177:E183">F177+K177</f>
        <v>173044</v>
      </c>
      <c r="F177" s="50">
        <v>173044</v>
      </c>
      <c r="G177" s="50">
        <f>F177</f>
        <v>173044</v>
      </c>
      <c r="H177" s="7"/>
      <c r="I177" s="7"/>
      <c r="J177" s="11"/>
      <c r="K177" s="127"/>
    </row>
    <row r="178" spans="1:11" ht="12.75">
      <c r="A178" s="118"/>
      <c r="B178" s="44"/>
      <c r="C178" s="48" t="s">
        <v>52</v>
      </c>
      <c r="D178" s="49" t="s">
        <v>53</v>
      </c>
      <c r="E178" s="41">
        <f t="shared" si="41"/>
        <v>14893</v>
      </c>
      <c r="F178" s="50">
        <v>14893</v>
      </c>
      <c r="G178" s="50">
        <f>F178</f>
        <v>14893</v>
      </c>
      <c r="H178" s="7"/>
      <c r="I178" s="7"/>
      <c r="J178" s="11"/>
      <c r="K178" s="127"/>
    </row>
    <row r="179" spans="1:11" ht="12.75">
      <c r="A179" s="118"/>
      <c r="B179" s="44"/>
      <c r="C179" s="48" t="s">
        <v>54</v>
      </c>
      <c r="D179" s="49" t="s">
        <v>55</v>
      </c>
      <c r="E179" s="41">
        <f t="shared" si="41"/>
        <v>23312</v>
      </c>
      <c r="F179" s="50">
        <v>23312</v>
      </c>
      <c r="G179" s="7"/>
      <c r="H179" s="50">
        <f>F179</f>
        <v>23312</v>
      </c>
      <c r="I179" s="7"/>
      <c r="J179" s="11"/>
      <c r="K179" s="127"/>
    </row>
    <row r="180" spans="1:11" ht="12.75">
      <c r="A180" s="118"/>
      <c r="B180" s="44"/>
      <c r="C180" s="48" t="s">
        <v>56</v>
      </c>
      <c r="D180" s="49" t="s">
        <v>57</v>
      </c>
      <c r="E180" s="41">
        <f t="shared" si="41"/>
        <v>4996</v>
      </c>
      <c r="F180" s="50">
        <v>4996</v>
      </c>
      <c r="G180" s="7"/>
      <c r="H180" s="50">
        <f>F180</f>
        <v>4996</v>
      </c>
      <c r="I180" s="7"/>
      <c r="J180" s="11"/>
      <c r="K180" s="127"/>
    </row>
    <row r="181" spans="1:11" ht="12.75">
      <c r="A181" s="118"/>
      <c r="B181" s="44"/>
      <c r="C181" s="48" t="s">
        <v>30</v>
      </c>
      <c r="D181" s="49" t="s">
        <v>31</v>
      </c>
      <c r="E181" s="41">
        <f t="shared" si="41"/>
        <v>1600</v>
      </c>
      <c r="F181" s="50">
        <v>1600</v>
      </c>
      <c r="G181" s="7"/>
      <c r="H181" s="7"/>
      <c r="I181" s="7"/>
      <c r="J181" s="11"/>
      <c r="K181" s="127"/>
    </row>
    <row r="182" spans="1:11" ht="12.75">
      <c r="A182" s="118"/>
      <c r="B182" s="44"/>
      <c r="C182" s="48" t="s">
        <v>74</v>
      </c>
      <c r="D182" s="49" t="s">
        <v>75</v>
      </c>
      <c r="E182" s="41">
        <f t="shared" si="41"/>
        <v>100</v>
      </c>
      <c r="F182" s="50">
        <v>100</v>
      </c>
      <c r="G182" s="7"/>
      <c r="H182" s="7"/>
      <c r="I182" s="7"/>
      <c r="J182" s="11"/>
      <c r="K182" s="127"/>
    </row>
    <row r="183" spans="1:11" ht="22.5">
      <c r="A183" s="118"/>
      <c r="B183" s="44"/>
      <c r="C183" s="48" t="s">
        <v>76</v>
      </c>
      <c r="D183" s="49" t="s">
        <v>77</v>
      </c>
      <c r="E183" s="41">
        <f t="shared" si="41"/>
        <v>8480</v>
      </c>
      <c r="F183" s="50">
        <v>8480</v>
      </c>
      <c r="G183" s="7"/>
      <c r="H183" s="7"/>
      <c r="I183" s="7"/>
      <c r="J183" s="11"/>
      <c r="K183" s="127"/>
    </row>
    <row r="184" spans="1:11" ht="15">
      <c r="A184" s="115"/>
      <c r="B184" s="30" t="s">
        <v>135</v>
      </c>
      <c r="C184" s="36"/>
      <c r="D184" s="37" t="s">
        <v>23</v>
      </c>
      <c r="E184" s="38">
        <f>SUM(E185:E187)</f>
        <v>64421</v>
      </c>
      <c r="F184" s="38">
        <f aca="true" t="shared" si="42" ref="F184:K184">SUM(F185:F187)</f>
        <v>64421</v>
      </c>
      <c r="G184" s="38">
        <f t="shared" si="42"/>
        <v>24000</v>
      </c>
      <c r="H184" s="38">
        <f t="shared" si="42"/>
        <v>0</v>
      </c>
      <c r="I184" s="38">
        <f t="shared" si="42"/>
        <v>0</v>
      </c>
      <c r="J184" s="38">
        <f t="shared" si="42"/>
        <v>0</v>
      </c>
      <c r="K184" s="116">
        <f t="shared" si="42"/>
        <v>0</v>
      </c>
    </row>
    <row r="185" spans="1:11" ht="12.75">
      <c r="A185" s="118"/>
      <c r="B185" s="44"/>
      <c r="C185" s="48" t="s">
        <v>38</v>
      </c>
      <c r="D185" s="49" t="s">
        <v>39</v>
      </c>
      <c r="E185" s="50">
        <f>F185+K185</f>
        <v>24000</v>
      </c>
      <c r="F185" s="50">
        <v>24000</v>
      </c>
      <c r="G185" s="50">
        <f>F185</f>
        <v>24000</v>
      </c>
      <c r="H185" s="7"/>
      <c r="I185" s="7"/>
      <c r="J185" s="11"/>
      <c r="K185" s="127"/>
    </row>
    <row r="186" spans="1:11" ht="12.75">
      <c r="A186" s="118"/>
      <c r="B186" s="44"/>
      <c r="C186" s="48" t="s">
        <v>24</v>
      </c>
      <c r="D186" s="49" t="s">
        <v>25</v>
      </c>
      <c r="E186" s="50">
        <f>F186+K186</f>
        <v>200</v>
      </c>
      <c r="F186" s="50">
        <v>200</v>
      </c>
      <c r="G186" s="7"/>
      <c r="H186" s="7"/>
      <c r="I186" s="7"/>
      <c r="J186" s="11"/>
      <c r="K186" s="127"/>
    </row>
    <row r="187" spans="1:11" ht="22.5">
      <c r="A187" s="118"/>
      <c r="B187" s="44"/>
      <c r="C187" s="48" t="s">
        <v>76</v>
      </c>
      <c r="D187" s="49" t="s">
        <v>77</v>
      </c>
      <c r="E187" s="50">
        <f>F187+K187</f>
        <v>40221</v>
      </c>
      <c r="F187" s="50">
        <v>40221</v>
      </c>
      <c r="G187" s="7"/>
      <c r="H187" s="7"/>
      <c r="I187" s="7"/>
      <c r="J187" s="11"/>
      <c r="K187" s="127"/>
    </row>
    <row r="188" spans="1:12" ht="12.75">
      <c r="A188" s="124" t="s">
        <v>136</v>
      </c>
      <c r="B188" s="33"/>
      <c r="C188" s="33"/>
      <c r="D188" s="34" t="s">
        <v>137</v>
      </c>
      <c r="E188" s="35">
        <f>E189+E192+E194</f>
        <v>1313936</v>
      </c>
      <c r="F188" s="35">
        <f>F189+F192+F194</f>
        <v>29400</v>
      </c>
      <c r="G188" s="35">
        <f>G189+G194</f>
        <v>9900</v>
      </c>
      <c r="H188" s="35">
        <f>H189+H194</f>
        <v>0</v>
      </c>
      <c r="I188" s="35">
        <f>I189+I194</f>
        <v>0</v>
      </c>
      <c r="J188" s="35">
        <f>J189+J194</f>
        <v>0</v>
      </c>
      <c r="K188" s="125">
        <f>K189+K194</f>
        <v>1284536</v>
      </c>
      <c r="L188" s="72">
        <f>F188+K188</f>
        <v>1313936</v>
      </c>
    </row>
    <row r="189" spans="1:11" ht="15">
      <c r="A189" s="132"/>
      <c r="B189" s="30" t="s">
        <v>188</v>
      </c>
      <c r="C189" s="36"/>
      <c r="D189" s="37" t="s">
        <v>189</v>
      </c>
      <c r="E189" s="38">
        <f>F189+K189</f>
        <v>1284536</v>
      </c>
      <c r="F189" s="38">
        <f>F191</f>
        <v>0</v>
      </c>
      <c r="G189" s="38">
        <f>G191</f>
        <v>0</v>
      </c>
      <c r="H189" s="38">
        <f>H191</f>
        <v>0</v>
      </c>
      <c r="I189" s="38">
        <f>I191</f>
        <v>0</v>
      </c>
      <c r="J189" s="38">
        <f>J191</f>
        <v>0</v>
      </c>
      <c r="K189" s="116">
        <f>K190+K191</f>
        <v>1284536</v>
      </c>
    </row>
    <row r="190" spans="1:11" ht="12.75">
      <c r="A190" s="133"/>
      <c r="B190" s="78"/>
      <c r="C190" s="79" t="s">
        <v>211</v>
      </c>
      <c r="D190" s="40" t="s">
        <v>17</v>
      </c>
      <c r="E190" s="41">
        <f>F190+K190</f>
        <v>720612</v>
      </c>
      <c r="F190" s="41"/>
      <c r="G190" s="41"/>
      <c r="H190" s="41"/>
      <c r="I190" s="41"/>
      <c r="J190" s="41"/>
      <c r="K190" s="134">
        <v>720612</v>
      </c>
    </row>
    <row r="191" spans="1:11" ht="12.75">
      <c r="A191" s="133"/>
      <c r="B191" s="44"/>
      <c r="C191" s="39" t="s">
        <v>212</v>
      </c>
      <c r="D191" s="40" t="s">
        <v>17</v>
      </c>
      <c r="E191" s="41">
        <f>F191+K191</f>
        <v>563924</v>
      </c>
      <c r="F191" s="80"/>
      <c r="G191" s="80"/>
      <c r="H191" s="80"/>
      <c r="I191" s="80"/>
      <c r="J191" s="80"/>
      <c r="K191" s="134">
        <v>563924</v>
      </c>
    </row>
    <row r="192" spans="1:11" ht="12.75">
      <c r="A192" s="135"/>
      <c r="B192" s="52" t="s">
        <v>195</v>
      </c>
      <c r="C192" s="81"/>
      <c r="D192" s="82" t="s">
        <v>196</v>
      </c>
      <c r="E192" s="83">
        <f aca="true" t="shared" si="43" ref="E192:K192">E193</f>
        <v>3000</v>
      </c>
      <c r="F192" s="83">
        <f t="shared" si="43"/>
        <v>3000</v>
      </c>
      <c r="G192" s="83">
        <f t="shared" si="43"/>
        <v>0</v>
      </c>
      <c r="H192" s="83">
        <f t="shared" si="43"/>
        <v>0</v>
      </c>
      <c r="I192" s="83">
        <f t="shared" si="43"/>
        <v>0</v>
      </c>
      <c r="J192" s="83">
        <f t="shared" si="43"/>
        <v>0</v>
      </c>
      <c r="K192" s="136">
        <f t="shared" si="43"/>
        <v>0</v>
      </c>
    </row>
    <row r="193" spans="1:11" ht="12.75">
      <c r="A193" s="133"/>
      <c r="B193" s="44"/>
      <c r="C193" s="48" t="s">
        <v>24</v>
      </c>
      <c r="D193" s="49" t="s">
        <v>25</v>
      </c>
      <c r="E193" s="84">
        <v>3000</v>
      </c>
      <c r="F193" s="84">
        <v>3000</v>
      </c>
      <c r="G193" s="80"/>
      <c r="H193" s="80"/>
      <c r="I193" s="80"/>
      <c r="J193" s="80"/>
      <c r="K193" s="137"/>
    </row>
    <row r="194" spans="1:11" ht="15">
      <c r="A194" s="115"/>
      <c r="B194" s="30" t="s">
        <v>138</v>
      </c>
      <c r="C194" s="36"/>
      <c r="D194" s="37" t="s">
        <v>139</v>
      </c>
      <c r="E194" s="38">
        <f>SUM(E195:E197)</f>
        <v>26400</v>
      </c>
      <c r="F194" s="38">
        <f>SUM(F195:F197)</f>
        <v>26400</v>
      </c>
      <c r="G194" s="38">
        <f>SUM(G195:G197)</f>
        <v>9900</v>
      </c>
      <c r="H194" s="38">
        <f>SUM(H196:H197)</f>
        <v>0</v>
      </c>
      <c r="I194" s="38">
        <f>SUM(I196:I197)</f>
        <v>0</v>
      </c>
      <c r="J194" s="38">
        <f>SUM(J196:J197)</f>
        <v>0</v>
      </c>
      <c r="K194" s="116">
        <f>SUM(K196:K197)</f>
        <v>0</v>
      </c>
    </row>
    <row r="195" spans="1:11" ht="15">
      <c r="A195" s="115"/>
      <c r="B195" s="78"/>
      <c r="C195" s="79" t="s">
        <v>38</v>
      </c>
      <c r="D195" s="49" t="s">
        <v>39</v>
      </c>
      <c r="E195" s="41">
        <f>F195+K195</f>
        <v>9900</v>
      </c>
      <c r="F195" s="41">
        <v>9900</v>
      </c>
      <c r="G195" s="85">
        <f>F195</f>
        <v>9900</v>
      </c>
      <c r="H195" s="85"/>
      <c r="I195" s="85"/>
      <c r="J195" s="85"/>
      <c r="K195" s="138"/>
    </row>
    <row r="196" spans="1:11" ht="12.75">
      <c r="A196" s="118"/>
      <c r="B196" s="44"/>
      <c r="C196" s="48" t="s">
        <v>30</v>
      </c>
      <c r="D196" s="49" t="s">
        <v>31</v>
      </c>
      <c r="E196" s="50">
        <f>F196+K196</f>
        <v>4000</v>
      </c>
      <c r="F196" s="50">
        <v>4000</v>
      </c>
      <c r="G196" s="7"/>
      <c r="H196" s="7"/>
      <c r="I196" s="7"/>
      <c r="J196" s="11"/>
      <c r="K196" s="127"/>
    </row>
    <row r="197" spans="1:11" ht="12.75">
      <c r="A197" s="118"/>
      <c r="B197" s="44"/>
      <c r="C197" s="48" t="s">
        <v>24</v>
      </c>
      <c r="D197" s="49" t="s">
        <v>25</v>
      </c>
      <c r="E197" s="50">
        <f>F197+K197</f>
        <v>12500</v>
      </c>
      <c r="F197" s="50">
        <v>12500</v>
      </c>
      <c r="G197" s="7"/>
      <c r="H197" s="7"/>
      <c r="I197" s="7"/>
      <c r="J197" s="11"/>
      <c r="K197" s="127"/>
    </row>
    <row r="198" spans="1:12" ht="12.75">
      <c r="A198" s="124" t="s">
        <v>140</v>
      </c>
      <c r="B198" s="33"/>
      <c r="C198" s="33"/>
      <c r="D198" s="34" t="s">
        <v>141</v>
      </c>
      <c r="E198" s="35">
        <f aca="true" t="shared" si="44" ref="E198:K198">E199+E207+E209+E211+E213+E225+E227</f>
        <v>1926222</v>
      </c>
      <c r="F198" s="35">
        <f t="shared" si="44"/>
        <v>1926222</v>
      </c>
      <c r="G198" s="35">
        <f t="shared" si="44"/>
        <v>196218</v>
      </c>
      <c r="H198" s="35">
        <f t="shared" si="44"/>
        <v>39580</v>
      </c>
      <c r="I198" s="35">
        <f t="shared" si="44"/>
        <v>0</v>
      </c>
      <c r="J198" s="35">
        <f t="shared" si="44"/>
        <v>0</v>
      </c>
      <c r="K198" s="125">
        <f t="shared" si="44"/>
        <v>0</v>
      </c>
      <c r="L198" s="72">
        <f>F198+K198</f>
        <v>1926222</v>
      </c>
    </row>
    <row r="199" spans="1:11" ht="33.75">
      <c r="A199" s="115"/>
      <c r="B199" s="30" t="s">
        <v>142</v>
      </c>
      <c r="C199" s="36"/>
      <c r="D199" s="37" t="s">
        <v>143</v>
      </c>
      <c r="E199" s="38">
        <f>SUM(E200:E206)</f>
        <v>1631000</v>
      </c>
      <c r="F199" s="38">
        <f aca="true" t="shared" si="45" ref="F199:K199">SUM(F200:F206)</f>
        <v>1631000</v>
      </c>
      <c r="G199" s="38">
        <f t="shared" si="45"/>
        <v>38875</v>
      </c>
      <c r="H199" s="38">
        <f t="shared" si="45"/>
        <v>15826</v>
      </c>
      <c r="I199" s="38">
        <f t="shared" si="45"/>
        <v>0</v>
      </c>
      <c r="J199" s="38">
        <f t="shared" si="45"/>
        <v>0</v>
      </c>
      <c r="K199" s="116">
        <f t="shared" si="45"/>
        <v>0</v>
      </c>
    </row>
    <row r="200" spans="1:11" ht="12.75">
      <c r="A200" s="118"/>
      <c r="B200" s="44"/>
      <c r="C200" s="48" t="s">
        <v>144</v>
      </c>
      <c r="D200" s="49" t="s">
        <v>145</v>
      </c>
      <c r="E200" s="50">
        <f>F200+K200</f>
        <v>1574491</v>
      </c>
      <c r="F200" s="50">
        <v>1574491</v>
      </c>
      <c r="G200" s="7"/>
      <c r="H200" s="7"/>
      <c r="I200" s="7"/>
      <c r="J200" s="11"/>
      <c r="K200" s="127"/>
    </row>
    <row r="201" spans="1:11" ht="12.75">
      <c r="A201" s="118"/>
      <c r="B201" s="44"/>
      <c r="C201" s="48" t="s">
        <v>50</v>
      </c>
      <c r="D201" s="49" t="s">
        <v>51</v>
      </c>
      <c r="E201" s="50">
        <f aca="true" t="shared" si="46" ref="E201:E206">F201+K201</f>
        <v>35952</v>
      </c>
      <c r="F201" s="50">
        <v>35952</v>
      </c>
      <c r="G201" s="50">
        <f>F201</f>
        <v>35952</v>
      </c>
      <c r="H201" s="7"/>
      <c r="I201" s="7"/>
      <c r="J201" s="11"/>
      <c r="K201" s="127"/>
    </row>
    <row r="202" spans="1:11" ht="12.75">
      <c r="A202" s="118"/>
      <c r="B202" s="44"/>
      <c r="C202" s="48" t="s">
        <v>52</v>
      </c>
      <c r="D202" s="49" t="s">
        <v>53</v>
      </c>
      <c r="E202" s="50">
        <f t="shared" si="46"/>
        <v>2923</v>
      </c>
      <c r="F202" s="50">
        <v>2923</v>
      </c>
      <c r="G202" s="50">
        <f>F202</f>
        <v>2923</v>
      </c>
      <c r="H202" s="7"/>
      <c r="I202" s="7"/>
      <c r="J202" s="11"/>
      <c r="K202" s="127"/>
    </row>
    <row r="203" spans="1:11" ht="12.75">
      <c r="A203" s="118"/>
      <c r="B203" s="44"/>
      <c r="C203" s="48" t="s">
        <v>54</v>
      </c>
      <c r="D203" s="49" t="s">
        <v>55</v>
      </c>
      <c r="E203" s="50">
        <f t="shared" si="46"/>
        <v>14874</v>
      </c>
      <c r="F203" s="50">
        <v>14874</v>
      </c>
      <c r="G203" s="7"/>
      <c r="H203" s="50">
        <f>F203</f>
        <v>14874</v>
      </c>
      <c r="I203" s="7"/>
      <c r="J203" s="11"/>
      <c r="K203" s="127"/>
    </row>
    <row r="204" spans="1:11" ht="12.75">
      <c r="A204" s="118"/>
      <c r="B204" s="44"/>
      <c r="C204" s="48" t="s">
        <v>56</v>
      </c>
      <c r="D204" s="49" t="s">
        <v>57</v>
      </c>
      <c r="E204" s="50">
        <f t="shared" si="46"/>
        <v>952</v>
      </c>
      <c r="F204" s="50">
        <v>952</v>
      </c>
      <c r="G204" s="7"/>
      <c r="H204" s="50">
        <f>F204</f>
        <v>952</v>
      </c>
      <c r="I204" s="7"/>
      <c r="J204" s="11"/>
      <c r="K204" s="127"/>
    </row>
    <row r="205" spans="1:11" ht="12.75">
      <c r="A205" s="118"/>
      <c r="B205" s="44"/>
      <c r="C205" s="48" t="s">
        <v>30</v>
      </c>
      <c r="D205" s="49" t="s">
        <v>31</v>
      </c>
      <c r="E205" s="50">
        <f t="shared" si="46"/>
        <v>344</v>
      </c>
      <c r="F205" s="50">
        <v>344</v>
      </c>
      <c r="G205" s="7"/>
      <c r="H205" s="7"/>
      <c r="I205" s="7"/>
      <c r="J205" s="11"/>
      <c r="K205" s="127"/>
    </row>
    <row r="206" spans="1:11" ht="12.75">
      <c r="A206" s="118"/>
      <c r="B206" s="44"/>
      <c r="C206" s="48" t="s">
        <v>24</v>
      </c>
      <c r="D206" s="49" t="s">
        <v>25</v>
      </c>
      <c r="E206" s="50">
        <f t="shared" si="46"/>
        <v>1464</v>
      </c>
      <c r="F206" s="50">
        <v>1464</v>
      </c>
      <c r="G206" s="7"/>
      <c r="H206" s="7"/>
      <c r="I206" s="7"/>
      <c r="J206" s="11"/>
      <c r="K206" s="127"/>
    </row>
    <row r="207" spans="1:11" ht="56.25">
      <c r="A207" s="115"/>
      <c r="B207" s="30" t="s">
        <v>146</v>
      </c>
      <c r="C207" s="36"/>
      <c r="D207" s="37" t="s">
        <v>197</v>
      </c>
      <c r="E207" s="38">
        <f>E208</f>
        <v>2300</v>
      </c>
      <c r="F207" s="38">
        <f aca="true" t="shared" si="47" ref="F207:K207">F208</f>
        <v>2300</v>
      </c>
      <c r="G207" s="38">
        <f t="shared" si="47"/>
        <v>2300</v>
      </c>
      <c r="H207" s="38">
        <f t="shared" si="47"/>
        <v>0</v>
      </c>
      <c r="I207" s="38">
        <f t="shared" si="47"/>
        <v>0</v>
      </c>
      <c r="J207" s="38">
        <f t="shared" si="47"/>
        <v>0</v>
      </c>
      <c r="K207" s="116">
        <f t="shared" si="47"/>
        <v>0</v>
      </c>
    </row>
    <row r="208" spans="1:11" ht="12.75">
      <c r="A208" s="118"/>
      <c r="B208" s="44"/>
      <c r="C208" s="48" t="s">
        <v>147</v>
      </c>
      <c r="D208" s="49" t="s">
        <v>148</v>
      </c>
      <c r="E208" s="50">
        <f>F208+K208</f>
        <v>2300</v>
      </c>
      <c r="F208" s="50">
        <v>2300</v>
      </c>
      <c r="G208" s="7">
        <f>F208</f>
        <v>2300</v>
      </c>
      <c r="H208" s="7"/>
      <c r="I208" s="7"/>
      <c r="J208" s="11"/>
      <c r="K208" s="127"/>
    </row>
    <row r="209" spans="1:11" ht="22.5">
      <c r="A209" s="115"/>
      <c r="B209" s="30" t="s">
        <v>149</v>
      </c>
      <c r="C209" s="36"/>
      <c r="D209" s="37" t="s">
        <v>150</v>
      </c>
      <c r="E209" s="38">
        <f aca="true" t="shared" si="48" ref="E209:K209">E210</f>
        <v>74000</v>
      </c>
      <c r="F209" s="38">
        <f t="shared" si="48"/>
        <v>74000</v>
      </c>
      <c r="G209" s="38">
        <f t="shared" si="48"/>
        <v>0</v>
      </c>
      <c r="H209" s="38">
        <f t="shared" si="48"/>
        <v>0</v>
      </c>
      <c r="I209" s="38">
        <f t="shared" si="48"/>
        <v>0</v>
      </c>
      <c r="J209" s="38">
        <f t="shared" si="48"/>
        <v>0</v>
      </c>
      <c r="K209" s="116">
        <f t="shared" si="48"/>
        <v>0</v>
      </c>
    </row>
    <row r="210" spans="1:11" ht="12.75">
      <c r="A210" s="118"/>
      <c r="B210" s="44"/>
      <c r="C210" s="48" t="s">
        <v>144</v>
      </c>
      <c r="D210" s="49" t="s">
        <v>145</v>
      </c>
      <c r="E210" s="50">
        <f>F210+K210</f>
        <v>74000</v>
      </c>
      <c r="F210" s="50">
        <v>74000</v>
      </c>
      <c r="G210" s="7"/>
      <c r="H210" s="7"/>
      <c r="I210" s="7"/>
      <c r="J210" s="11"/>
      <c r="K210" s="127"/>
    </row>
    <row r="211" spans="1:11" ht="15">
      <c r="A211" s="115"/>
      <c r="B211" s="30" t="s">
        <v>151</v>
      </c>
      <c r="C211" s="36"/>
      <c r="D211" s="37" t="s">
        <v>152</v>
      </c>
      <c r="E211" s="38">
        <f aca="true" t="shared" si="49" ref="E211:K211">E212</f>
        <v>1000</v>
      </c>
      <c r="F211" s="38">
        <f t="shared" si="49"/>
        <v>1000</v>
      </c>
      <c r="G211" s="38">
        <f t="shared" si="49"/>
        <v>0</v>
      </c>
      <c r="H211" s="38">
        <f t="shared" si="49"/>
        <v>0</v>
      </c>
      <c r="I211" s="38">
        <f t="shared" si="49"/>
        <v>0</v>
      </c>
      <c r="J211" s="38">
        <f t="shared" si="49"/>
        <v>0</v>
      </c>
      <c r="K211" s="116">
        <f t="shared" si="49"/>
        <v>0</v>
      </c>
    </row>
    <row r="212" spans="1:11" ht="12.75">
      <c r="A212" s="118"/>
      <c r="B212" s="44"/>
      <c r="C212" s="48" t="s">
        <v>144</v>
      </c>
      <c r="D212" s="49" t="s">
        <v>145</v>
      </c>
      <c r="E212" s="50">
        <f>F212+K212</f>
        <v>1000</v>
      </c>
      <c r="F212" s="50">
        <v>1000</v>
      </c>
      <c r="G212" s="7"/>
      <c r="H212" s="7"/>
      <c r="I212" s="7"/>
      <c r="J212" s="11"/>
      <c r="K212" s="127"/>
    </row>
    <row r="213" spans="1:11" ht="15">
      <c r="A213" s="115"/>
      <c r="B213" s="30" t="s">
        <v>153</v>
      </c>
      <c r="C213" s="36"/>
      <c r="D213" s="37" t="s">
        <v>154</v>
      </c>
      <c r="E213" s="38">
        <f>SUM(E214:E224)</f>
        <v>176922</v>
      </c>
      <c r="F213" s="38">
        <f aca="true" t="shared" si="50" ref="F213:K213">SUM(F214:F224)</f>
        <v>176922</v>
      </c>
      <c r="G213" s="38">
        <f t="shared" si="50"/>
        <v>138043</v>
      </c>
      <c r="H213" s="38">
        <f t="shared" si="50"/>
        <v>23754</v>
      </c>
      <c r="I213" s="38">
        <f t="shared" si="50"/>
        <v>0</v>
      </c>
      <c r="J213" s="38">
        <f t="shared" si="50"/>
        <v>0</v>
      </c>
      <c r="K213" s="116">
        <f t="shared" si="50"/>
        <v>0</v>
      </c>
    </row>
    <row r="214" spans="1:11" ht="12.75">
      <c r="A214" s="118"/>
      <c r="B214" s="44"/>
      <c r="C214" s="48" t="s">
        <v>50</v>
      </c>
      <c r="D214" s="49" t="s">
        <v>51</v>
      </c>
      <c r="E214" s="50">
        <f>F214+K214</f>
        <v>124124</v>
      </c>
      <c r="F214" s="50">
        <v>124124</v>
      </c>
      <c r="G214" s="50">
        <f>F214</f>
        <v>124124</v>
      </c>
      <c r="H214" s="7"/>
      <c r="I214" s="7"/>
      <c r="J214" s="11"/>
      <c r="K214" s="127"/>
    </row>
    <row r="215" spans="1:11" ht="12.75">
      <c r="A215" s="118"/>
      <c r="B215" s="44"/>
      <c r="C215" s="48" t="s">
        <v>52</v>
      </c>
      <c r="D215" s="49" t="s">
        <v>53</v>
      </c>
      <c r="E215" s="50">
        <f aca="true" t="shared" si="51" ref="E215:E224">F215+K215</f>
        <v>13919</v>
      </c>
      <c r="F215" s="50">
        <v>13919</v>
      </c>
      <c r="G215" s="50">
        <f>F215</f>
        <v>13919</v>
      </c>
      <c r="H215" s="7"/>
      <c r="I215" s="7"/>
      <c r="J215" s="11"/>
      <c r="K215" s="127"/>
    </row>
    <row r="216" spans="1:11" ht="12.75">
      <c r="A216" s="118"/>
      <c r="B216" s="44"/>
      <c r="C216" s="48" t="s">
        <v>54</v>
      </c>
      <c r="D216" s="49" t="s">
        <v>55</v>
      </c>
      <c r="E216" s="50">
        <f t="shared" si="51"/>
        <v>20610</v>
      </c>
      <c r="F216" s="50">
        <v>20610</v>
      </c>
      <c r="G216" s="7"/>
      <c r="H216" s="50">
        <f>F216</f>
        <v>20610</v>
      </c>
      <c r="I216" s="7"/>
      <c r="J216" s="11"/>
      <c r="K216" s="127"/>
    </row>
    <row r="217" spans="1:11" ht="12.75">
      <c r="A217" s="118"/>
      <c r="B217" s="44"/>
      <c r="C217" s="48" t="s">
        <v>56</v>
      </c>
      <c r="D217" s="49" t="s">
        <v>57</v>
      </c>
      <c r="E217" s="50">
        <f t="shared" si="51"/>
        <v>3144</v>
      </c>
      <c r="F217" s="50">
        <v>3144</v>
      </c>
      <c r="G217" s="7"/>
      <c r="H217" s="50">
        <f>F217</f>
        <v>3144</v>
      </c>
      <c r="I217" s="7"/>
      <c r="J217" s="11"/>
      <c r="K217" s="127"/>
    </row>
    <row r="218" spans="1:11" ht="12.75">
      <c r="A218" s="118"/>
      <c r="B218" s="44"/>
      <c r="C218" s="48" t="s">
        <v>30</v>
      </c>
      <c r="D218" s="49" t="s">
        <v>31</v>
      </c>
      <c r="E218" s="50">
        <f t="shared" si="51"/>
        <v>2500</v>
      </c>
      <c r="F218" s="50">
        <v>2500</v>
      </c>
      <c r="G218" s="7"/>
      <c r="H218" s="7"/>
      <c r="I218" s="7"/>
      <c r="J218" s="11"/>
      <c r="K218" s="127"/>
    </row>
    <row r="219" spans="1:11" ht="12.75">
      <c r="A219" s="118"/>
      <c r="B219" s="44"/>
      <c r="C219" s="48" t="s">
        <v>24</v>
      </c>
      <c r="D219" s="49" t="s">
        <v>25</v>
      </c>
      <c r="E219" s="50">
        <f t="shared" si="51"/>
        <v>4300</v>
      </c>
      <c r="F219" s="50">
        <v>4300</v>
      </c>
      <c r="G219" s="7"/>
      <c r="H219" s="7"/>
      <c r="I219" s="7"/>
      <c r="J219" s="11"/>
      <c r="K219" s="127"/>
    </row>
    <row r="220" spans="1:11" ht="22.5">
      <c r="A220" s="118"/>
      <c r="B220" s="44"/>
      <c r="C220" s="48" t="s">
        <v>72</v>
      </c>
      <c r="D220" s="49" t="s">
        <v>73</v>
      </c>
      <c r="E220" s="50">
        <f t="shared" si="51"/>
        <v>3000</v>
      </c>
      <c r="F220" s="50">
        <v>3000</v>
      </c>
      <c r="G220" s="7"/>
      <c r="H220" s="7"/>
      <c r="I220" s="7"/>
      <c r="J220" s="11"/>
      <c r="K220" s="127"/>
    </row>
    <row r="221" spans="1:11" ht="12.75">
      <c r="A221" s="118"/>
      <c r="B221" s="44"/>
      <c r="C221" s="48" t="s">
        <v>74</v>
      </c>
      <c r="D221" s="49" t="s">
        <v>75</v>
      </c>
      <c r="E221" s="50">
        <f t="shared" si="51"/>
        <v>2000</v>
      </c>
      <c r="F221" s="50">
        <v>2000</v>
      </c>
      <c r="G221" s="7"/>
      <c r="H221" s="7"/>
      <c r="I221" s="7"/>
      <c r="J221" s="11"/>
      <c r="K221" s="127"/>
    </row>
    <row r="222" spans="1:11" ht="12.75">
      <c r="A222" s="118"/>
      <c r="B222" s="44"/>
      <c r="C222" s="48" t="s">
        <v>40</v>
      </c>
      <c r="D222" s="49" t="s">
        <v>41</v>
      </c>
      <c r="E222" s="50">
        <f t="shared" si="51"/>
        <v>200</v>
      </c>
      <c r="F222" s="50">
        <v>200</v>
      </c>
      <c r="G222" s="7"/>
      <c r="H222" s="7"/>
      <c r="I222" s="7"/>
      <c r="J222" s="11"/>
      <c r="K222" s="127"/>
    </row>
    <row r="223" spans="1:11" ht="22.5">
      <c r="A223" s="118"/>
      <c r="B223" s="44"/>
      <c r="C223" s="48" t="s">
        <v>76</v>
      </c>
      <c r="D223" s="49" t="s">
        <v>77</v>
      </c>
      <c r="E223" s="50">
        <f t="shared" si="51"/>
        <v>2925</v>
      </c>
      <c r="F223" s="50">
        <v>2925</v>
      </c>
      <c r="G223" s="7"/>
      <c r="H223" s="7"/>
      <c r="I223" s="7"/>
      <c r="J223" s="11"/>
      <c r="K223" s="127"/>
    </row>
    <row r="224" spans="1:11" ht="22.5">
      <c r="A224" s="118"/>
      <c r="B224" s="44"/>
      <c r="C224" s="48" t="s">
        <v>155</v>
      </c>
      <c r="D224" s="49" t="s">
        <v>156</v>
      </c>
      <c r="E224" s="50">
        <f t="shared" si="51"/>
        <v>200</v>
      </c>
      <c r="F224" s="50">
        <v>200</v>
      </c>
      <c r="G224" s="7"/>
      <c r="H224" s="7"/>
      <c r="I224" s="7"/>
      <c r="J224" s="11"/>
      <c r="K224" s="127"/>
    </row>
    <row r="225" spans="1:11" ht="22.5">
      <c r="A225" s="121"/>
      <c r="B225" s="52" t="s">
        <v>186</v>
      </c>
      <c r="C225" s="36"/>
      <c r="D225" s="37" t="s">
        <v>187</v>
      </c>
      <c r="E225" s="38">
        <f>E226</f>
        <v>17000</v>
      </c>
      <c r="F225" s="38">
        <f aca="true" t="shared" si="52" ref="F225:K225">F226</f>
        <v>17000</v>
      </c>
      <c r="G225" s="38">
        <f t="shared" si="52"/>
        <v>17000</v>
      </c>
      <c r="H225" s="38">
        <f t="shared" si="52"/>
        <v>0</v>
      </c>
      <c r="I225" s="38">
        <f t="shared" si="52"/>
        <v>0</v>
      </c>
      <c r="J225" s="38">
        <f t="shared" si="52"/>
        <v>0</v>
      </c>
      <c r="K225" s="116">
        <f t="shared" si="52"/>
        <v>0</v>
      </c>
    </row>
    <row r="226" spans="1:11" ht="12.75">
      <c r="A226" s="118"/>
      <c r="B226" s="44"/>
      <c r="C226" s="48" t="s">
        <v>38</v>
      </c>
      <c r="D226" s="49" t="s">
        <v>39</v>
      </c>
      <c r="E226" s="50">
        <f>F226+K226</f>
        <v>17000</v>
      </c>
      <c r="F226" s="50">
        <v>17000</v>
      </c>
      <c r="G226" s="7">
        <f>F226</f>
        <v>17000</v>
      </c>
      <c r="H226" s="7"/>
      <c r="I226" s="7"/>
      <c r="J226" s="11"/>
      <c r="K226" s="127"/>
    </row>
    <row r="227" spans="1:11" ht="15">
      <c r="A227" s="115"/>
      <c r="B227" s="30" t="s">
        <v>157</v>
      </c>
      <c r="C227" s="36"/>
      <c r="D227" s="37" t="s">
        <v>23</v>
      </c>
      <c r="E227" s="38">
        <f>SUM(E228:E229)</f>
        <v>24000</v>
      </c>
      <c r="F227" s="38">
        <f aca="true" t="shared" si="53" ref="F227:K227">SUM(F228:F229)</f>
        <v>24000</v>
      </c>
      <c r="G227" s="38">
        <f t="shared" si="53"/>
        <v>0</v>
      </c>
      <c r="H227" s="38">
        <f t="shared" si="53"/>
        <v>0</v>
      </c>
      <c r="I227" s="38">
        <f t="shared" si="53"/>
        <v>0</v>
      </c>
      <c r="J227" s="38">
        <f t="shared" si="53"/>
        <v>0</v>
      </c>
      <c r="K227" s="116">
        <f t="shared" si="53"/>
        <v>0</v>
      </c>
    </row>
    <row r="228" spans="1:11" ht="12.75">
      <c r="A228" s="118"/>
      <c r="B228" s="44"/>
      <c r="C228" s="48" t="s">
        <v>144</v>
      </c>
      <c r="D228" s="49" t="s">
        <v>145</v>
      </c>
      <c r="E228" s="50">
        <f>F228+K228</f>
        <v>20000</v>
      </c>
      <c r="F228" s="50">
        <v>20000</v>
      </c>
      <c r="G228" s="7"/>
      <c r="H228" s="7"/>
      <c r="I228" s="7"/>
      <c r="J228" s="11"/>
      <c r="K228" s="127"/>
    </row>
    <row r="229" spans="1:11" ht="12.75">
      <c r="A229" s="118"/>
      <c r="B229" s="44"/>
      <c r="C229" s="48" t="s">
        <v>24</v>
      </c>
      <c r="D229" s="49" t="s">
        <v>25</v>
      </c>
      <c r="E229" s="50">
        <f>F229+K229</f>
        <v>4000</v>
      </c>
      <c r="F229" s="50">
        <v>4000</v>
      </c>
      <c r="G229" s="7"/>
      <c r="H229" s="7"/>
      <c r="I229" s="7"/>
      <c r="J229" s="11"/>
      <c r="K229" s="127"/>
    </row>
    <row r="230" spans="1:12" ht="12.75">
      <c r="A230" s="124" t="s">
        <v>158</v>
      </c>
      <c r="B230" s="33"/>
      <c r="C230" s="33"/>
      <c r="D230" s="34" t="s">
        <v>159</v>
      </c>
      <c r="E230" s="35">
        <f aca="true" t="shared" si="54" ref="E230:K230">E231+E242</f>
        <v>104013</v>
      </c>
      <c r="F230" s="35">
        <f t="shared" si="54"/>
        <v>104013</v>
      </c>
      <c r="G230" s="35">
        <f t="shared" si="54"/>
        <v>68448</v>
      </c>
      <c r="H230" s="35">
        <f t="shared" si="54"/>
        <v>13040</v>
      </c>
      <c r="I230" s="35">
        <f t="shared" si="54"/>
        <v>0</v>
      </c>
      <c r="J230" s="35">
        <f t="shared" si="54"/>
        <v>0</v>
      </c>
      <c r="K230" s="125">
        <f t="shared" si="54"/>
        <v>0</v>
      </c>
      <c r="L230" s="72">
        <f>F230+K230</f>
        <v>104013</v>
      </c>
    </row>
    <row r="231" spans="1:11" ht="15">
      <c r="A231" s="115"/>
      <c r="B231" s="30" t="s">
        <v>160</v>
      </c>
      <c r="C231" s="36"/>
      <c r="D231" s="37" t="s">
        <v>161</v>
      </c>
      <c r="E231" s="38">
        <f aca="true" t="shared" si="55" ref="E231:K231">SUM(E232:E241)</f>
        <v>94013</v>
      </c>
      <c r="F231" s="38">
        <f t="shared" si="55"/>
        <v>94013</v>
      </c>
      <c r="G231" s="38">
        <f t="shared" si="55"/>
        <v>68448</v>
      </c>
      <c r="H231" s="38">
        <f t="shared" si="55"/>
        <v>13040</v>
      </c>
      <c r="I231" s="38">
        <f t="shared" si="55"/>
        <v>0</v>
      </c>
      <c r="J231" s="38">
        <f t="shared" si="55"/>
        <v>0</v>
      </c>
      <c r="K231" s="116">
        <f t="shared" si="55"/>
        <v>0</v>
      </c>
    </row>
    <row r="232" spans="1:11" ht="22.5">
      <c r="A232" s="118"/>
      <c r="B232" s="44"/>
      <c r="C232" s="48" t="s">
        <v>119</v>
      </c>
      <c r="D232" s="49" t="s">
        <v>120</v>
      </c>
      <c r="E232" s="50">
        <f>F232+K232</f>
        <v>5983</v>
      </c>
      <c r="F232" s="50">
        <v>5983</v>
      </c>
      <c r="G232" s="7"/>
      <c r="H232" s="7"/>
      <c r="I232" s="7"/>
      <c r="J232" s="11"/>
      <c r="K232" s="127"/>
    </row>
    <row r="233" spans="1:11" ht="12.75">
      <c r="A233" s="118"/>
      <c r="B233" s="44"/>
      <c r="C233" s="48" t="s">
        <v>50</v>
      </c>
      <c r="D233" s="49" t="s">
        <v>51</v>
      </c>
      <c r="E233" s="50">
        <f aca="true" t="shared" si="56" ref="E233:E241">F233+K233</f>
        <v>62617</v>
      </c>
      <c r="F233" s="50">
        <v>62617</v>
      </c>
      <c r="G233" s="50">
        <f>F233</f>
        <v>62617</v>
      </c>
      <c r="H233" s="7"/>
      <c r="I233" s="7"/>
      <c r="J233" s="11"/>
      <c r="K233" s="127"/>
    </row>
    <row r="234" spans="1:11" ht="12.75">
      <c r="A234" s="118"/>
      <c r="B234" s="44"/>
      <c r="C234" s="48" t="s">
        <v>52</v>
      </c>
      <c r="D234" s="49" t="s">
        <v>53</v>
      </c>
      <c r="E234" s="50">
        <f t="shared" si="56"/>
        <v>5831</v>
      </c>
      <c r="F234" s="50">
        <v>5831</v>
      </c>
      <c r="G234" s="50">
        <f>F234</f>
        <v>5831</v>
      </c>
      <c r="H234" s="7"/>
      <c r="I234" s="7"/>
      <c r="J234" s="11"/>
      <c r="K234" s="127"/>
    </row>
    <row r="235" spans="1:11" ht="12.75">
      <c r="A235" s="118"/>
      <c r="B235" s="44"/>
      <c r="C235" s="48" t="s">
        <v>54</v>
      </c>
      <c r="D235" s="49" t="s">
        <v>55</v>
      </c>
      <c r="E235" s="50">
        <f t="shared" si="56"/>
        <v>11220</v>
      </c>
      <c r="F235" s="50">
        <v>11220</v>
      </c>
      <c r="G235" s="7"/>
      <c r="H235" s="50">
        <f>F235</f>
        <v>11220</v>
      </c>
      <c r="I235" s="7"/>
      <c r="J235" s="11"/>
      <c r="K235" s="127"/>
    </row>
    <row r="236" spans="1:11" ht="12.75">
      <c r="A236" s="118"/>
      <c r="B236" s="44"/>
      <c r="C236" s="48" t="s">
        <v>56</v>
      </c>
      <c r="D236" s="49" t="s">
        <v>57</v>
      </c>
      <c r="E236" s="50">
        <f t="shared" si="56"/>
        <v>1820</v>
      </c>
      <c r="F236" s="50">
        <v>1820</v>
      </c>
      <c r="G236" s="7"/>
      <c r="H236" s="50">
        <f>F236</f>
        <v>1820</v>
      </c>
      <c r="I236" s="7"/>
      <c r="J236" s="11"/>
      <c r="K236" s="127"/>
    </row>
    <row r="237" spans="1:11" ht="12.75">
      <c r="A237" s="118"/>
      <c r="B237" s="44"/>
      <c r="C237" s="48" t="s">
        <v>30</v>
      </c>
      <c r="D237" s="49" t="s">
        <v>31</v>
      </c>
      <c r="E237" s="50">
        <f t="shared" si="56"/>
        <v>700</v>
      </c>
      <c r="F237" s="50">
        <v>700</v>
      </c>
      <c r="G237" s="7"/>
      <c r="H237" s="7"/>
      <c r="I237" s="7"/>
      <c r="J237" s="11"/>
      <c r="K237" s="127"/>
    </row>
    <row r="238" spans="1:11" ht="22.5">
      <c r="A238" s="118"/>
      <c r="B238" s="44"/>
      <c r="C238" s="48" t="s">
        <v>121</v>
      </c>
      <c r="D238" s="49" t="s">
        <v>122</v>
      </c>
      <c r="E238" s="50">
        <f t="shared" si="56"/>
        <v>550</v>
      </c>
      <c r="F238" s="50">
        <v>550</v>
      </c>
      <c r="G238" s="7"/>
      <c r="H238" s="7"/>
      <c r="I238" s="7"/>
      <c r="J238" s="11"/>
      <c r="K238" s="127"/>
    </row>
    <row r="239" spans="1:11" ht="12.75">
      <c r="A239" s="118"/>
      <c r="B239" s="44"/>
      <c r="C239" s="48" t="s">
        <v>74</v>
      </c>
      <c r="D239" s="49" t="s">
        <v>75</v>
      </c>
      <c r="E239" s="50">
        <f t="shared" si="56"/>
        <v>100</v>
      </c>
      <c r="F239" s="50">
        <v>100</v>
      </c>
      <c r="G239" s="7"/>
      <c r="H239" s="7"/>
      <c r="I239" s="7"/>
      <c r="J239" s="11"/>
      <c r="K239" s="127"/>
    </row>
    <row r="240" spans="1:11" ht="22.5">
      <c r="A240" s="118"/>
      <c r="B240" s="44"/>
      <c r="C240" s="48" t="s">
        <v>76</v>
      </c>
      <c r="D240" s="49" t="s">
        <v>77</v>
      </c>
      <c r="E240" s="50">
        <f t="shared" si="56"/>
        <v>4792</v>
      </c>
      <c r="F240" s="50">
        <v>4792</v>
      </c>
      <c r="G240" s="7"/>
      <c r="H240" s="7"/>
      <c r="I240" s="7"/>
      <c r="J240" s="11"/>
      <c r="K240" s="127"/>
    </row>
    <row r="241" spans="1:11" ht="22.5">
      <c r="A241" s="118"/>
      <c r="B241" s="44"/>
      <c r="C241" s="48" t="s">
        <v>155</v>
      </c>
      <c r="D241" s="74" t="s">
        <v>216</v>
      </c>
      <c r="E241" s="50">
        <f t="shared" si="56"/>
        <v>400</v>
      </c>
      <c r="F241" s="50">
        <v>400</v>
      </c>
      <c r="G241" s="7"/>
      <c r="H241" s="7"/>
      <c r="I241" s="7"/>
      <c r="J241" s="11"/>
      <c r="K241" s="127"/>
    </row>
    <row r="242" spans="1:11" ht="33.75">
      <c r="A242" s="115"/>
      <c r="B242" s="30" t="s">
        <v>162</v>
      </c>
      <c r="C242" s="36"/>
      <c r="D242" s="37" t="s">
        <v>163</v>
      </c>
      <c r="E242" s="38">
        <f>E243</f>
        <v>10000</v>
      </c>
      <c r="F242" s="38">
        <f aca="true" t="shared" si="57" ref="F242:K242">F243</f>
        <v>10000</v>
      </c>
      <c r="G242" s="38">
        <f t="shared" si="57"/>
        <v>0</v>
      </c>
      <c r="H242" s="38">
        <f t="shared" si="57"/>
        <v>0</v>
      </c>
      <c r="I242" s="38">
        <f t="shared" si="57"/>
        <v>0</v>
      </c>
      <c r="J242" s="38">
        <f t="shared" si="57"/>
        <v>0</v>
      </c>
      <c r="K242" s="116">
        <f t="shared" si="57"/>
        <v>0</v>
      </c>
    </row>
    <row r="243" spans="1:11" ht="12.75">
      <c r="A243" s="118"/>
      <c r="B243" s="44"/>
      <c r="C243" s="48" t="s">
        <v>24</v>
      </c>
      <c r="D243" s="49" t="s">
        <v>25</v>
      </c>
      <c r="E243" s="50">
        <f>F243+K243</f>
        <v>10000</v>
      </c>
      <c r="F243" s="50">
        <v>10000</v>
      </c>
      <c r="G243" s="7"/>
      <c r="H243" s="7"/>
      <c r="I243" s="7"/>
      <c r="J243" s="11"/>
      <c r="K243" s="127"/>
    </row>
    <row r="244" spans="1:12" ht="22.5">
      <c r="A244" s="124" t="s">
        <v>164</v>
      </c>
      <c r="B244" s="33"/>
      <c r="C244" s="33"/>
      <c r="D244" s="34" t="s">
        <v>165</v>
      </c>
      <c r="E244" s="35">
        <f aca="true" t="shared" si="58" ref="E244:K244">E245+E250+E253</f>
        <v>505643</v>
      </c>
      <c r="F244" s="35">
        <f t="shared" si="58"/>
        <v>460643</v>
      </c>
      <c r="G244" s="35">
        <f t="shared" si="58"/>
        <v>0</v>
      </c>
      <c r="H244" s="35">
        <f t="shared" si="58"/>
        <v>0</v>
      </c>
      <c r="I244" s="35">
        <f t="shared" si="58"/>
        <v>0</v>
      </c>
      <c r="J244" s="35">
        <f t="shared" si="58"/>
        <v>0</v>
      </c>
      <c r="K244" s="125">
        <f t="shared" si="58"/>
        <v>45000</v>
      </c>
      <c r="L244" s="72">
        <f>F244+K244</f>
        <v>505643</v>
      </c>
    </row>
    <row r="245" spans="1:11" ht="15">
      <c r="A245" s="115"/>
      <c r="B245" s="30" t="s">
        <v>166</v>
      </c>
      <c r="C245" s="36"/>
      <c r="D245" s="37" t="s">
        <v>167</v>
      </c>
      <c r="E245" s="38">
        <f>SUM(E246:E249)</f>
        <v>100480</v>
      </c>
      <c r="F245" s="38">
        <f aca="true" t="shared" si="59" ref="F245:K245">SUM(F246:F249)</f>
        <v>80480</v>
      </c>
      <c r="G245" s="38">
        <f t="shared" si="59"/>
        <v>0</v>
      </c>
      <c r="H245" s="38">
        <f t="shared" si="59"/>
        <v>0</v>
      </c>
      <c r="I245" s="38">
        <f t="shared" si="59"/>
        <v>0</v>
      </c>
      <c r="J245" s="38">
        <f t="shared" si="59"/>
        <v>0</v>
      </c>
      <c r="K245" s="116">
        <f t="shared" si="59"/>
        <v>20000</v>
      </c>
    </row>
    <row r="246" spans="1:11" ht="12.75">
      <c r="A246" s="118"/>
      <c r="B246" s="44"/>
      <c r="C246" s="48" t="s">
        <v>30</v>
      </c>
      <c r="D246" s="49" t="s">
        <v>31</v>
      </c>
      <c r="E246" s="50">
        <f>F246+K246</f>
        <v>10000</v>
      </c>
      <c r="F246" s="68">
        <v>10000</v>
      </c>
      <c r="G246" s="7"/>
      <c r="H246" s="7"/>
      <c r="I246" s="7"/>
      <c r="J246" s="11"/>
      <c r="K246" s="127"/>
    </row>
    <row r="247" spans="1:11" ht="12.75">
      <c r="A247" s="118"/>
      <c r="B247" s="44"/>
      <c r="C247" s="48" t="s">
        <v>24</v>
      </c>
      <c r="D247" s="49" t="s">
        <v>25</v>
      </c>
      <c r="E247" s="50">
        <f>F247+K247</f>
        <v>48480</v>
      </c>
      <c r="F247" s="50">
        <v>48480</v>
      </c>
      <c r="G247" s="7"/>
      <c r="H247" s="7"/>
      <c r="I247" s="7"/>
      <c r="J247" s="11"/>
      <c r="K247" s="127"/>
    </row>
    <row r="248" spans="1:11" ht="12.75">
      <c r="A248" s="118"/>
      <c r="B248" s="44"/>
      <c r="C248" s="48" t="s">
        <v>168</v>
      </c>
      <c r="D248" s="49" t="s">
        <v>169</v>
      </c>
      <c r="E248" s="50">
        <f>F248+K248</f>
        <v>22000</v>
      </c>
      <c r="F248" s="50">
        <v>22000</v>
      </c>
      <c r="G248" s="7"/>
      <c r="H248" s="7"/>
      <c r="I248" s="7"/>
      <c r="J248" s="11"/>
      <c r="K248" s="127"/>
    </row>
    <row r="249" spans="1:11" ht="15.75" customHeight="1">
      <c r="A249" s="118"/>
      <c r="B249" s="44"/>
      <c r="C249" s="48" t="s">
        <v>16</v>
      </c>
      <c r="D249" s="49" t="s">
        <v>17</v>
      </c>
      <c r="E249" s="50">
        <f>F249+K249</f>
        <v>20000</v>
      </c>
      <c r="F249" s="86"/>
      <c r="G249" s="7"/>
      <c r="H249" s="7"/>
      <c r="I249" s="7"/>
      <c r="J249" s="11"/>
      <c r="K249" s="127">
        <v>20000</v>
      </c>
    </row>
    <row r="250" spans="1:11" ht="15">
      <c r="A250" s="115"/>
      <c r="B250" s="30" t="s">
        <v>170</v>
      </c>
      <c r="C250" s="36"/>
      <c r="D250" s="37" t="s">
        <v>171</v>
      </c>
      <c r="E250" s="38">
        <f>SUM(E251:E252)</f>
        <v>247623</v>
      </c>
      <c r="F250" s="38">
        <f aca="true" t="shared" si="60" ref="F250:K250">SUM(F251:F252)</f>
        <v>247623</v>
      </c>
      <c r="G250" s="38">
        <f t="shared" si="60"/>
        <v>0</v>
      </c>
      <c r="H250" s="38">
        <f t="shared" si="60"/>
        <v>0</v>
      </c>
      <c r="I250" s="38">
        <f t="shared" si="60"/>
        <v>0</v>
      </c>
      <c r="J250" s="38">
        <f t="shared" si="60"/>
        <v>0</v>
      </c>
      <c r="K250" s="116">
        <f t="shared" si="60"/>
        <v>0</v>
      </c>
    </row>
    <row r="251" spans="1:11" ht="12.75">
      <c r="A251" s="118"/>
      <c r="B251" s="44"/>
      <c r="C251" s="48" t="s">
        <v>66</v>
      </c>
      <c r="D251" s="49" t="s">
        <v>67</v>
      </c>
      <c r="E251" s="50">
        <f>F251+K251</f>
        <v>199023</v>
      </c>
      <c r="F251" s="50">
        <v>199023</v>
      </c>
      <c r="G251" s="7"/>
      <c r="H251" s="7"/>
      <c r="I251" s="7"/>
      <c r="J251" s="11"/>
      <c r="K251" s="127"/>
    </row>
    <row r="252" spans="1:11" ht="12.75">
      <c r="A252" s="118"/>
      <c r="B252" s="44"/>
      <c r="C252" s="48" t="s">
        <v>32</v>
      </c>
      <c r="D252" s="49" t="s">
        <v>33</v>
      </c>
      <c r="E252" s="50">
        <f>F252+K252</f>
        <v>48600</v>
      </c>
      <c r="F252" s="50">
        <v>48600</v>
      </c>
      <c r="G252" s="7"/>
      <c r="H252" s="7"/>
      <c r="I252" s="7"/>
      <c r="J252" s="11"/>
      <c r="K252" s="127"/>
    </row>
    <row r="253" spans="1:11" ht="15">
      <c r="A253" s="115"/>
      <c r="B253" s="30" t="s">
        <v>172</v>
      </c>
      <c r="C253" s="36"/>
      <c r="D253" s="37" t="s">
        <v>23</v>
      </c>
      <c r="E253" s="38">
        <f>SUM(E254:E257)</f>
        <v>157540</v>
      </c>
      <c r="F253" s="38">
        <f aca="true" t="shared" si="61" ref="F253:K253">SUM(F254:F257)</f>
        <v>132540</v>
      </c>
      <c r="G253" s="38">
        <f t="shared" si="61"/>
        <v>0</v>
      </c>
      <c r="H253" s="38">
        <f t="shared" si="61"/>
        <v>0</v>
      </c>
      <c r="I253" s="38">
        <f t="shared" si="61"/>
        <v>0</v>
      </c>
      <c r="J253" s="38">
        <f t="shared" si="61"/>
        <v>0</v>
      </c>
      <c r="K253" s="116">
        <f t="shared" si="61"/>
        <v>25000</v>
      </c>
    </row>
    <row r="254" spans="1:11" ht="15">
      <c r="A254" s="115"/>
      <c r="B254" s="77"/>
      <c r="C254" s="48" t="s">
        <v>32</v>
      </c>
      <c r="D254" s="49" t="s">
        <v>33</v>
      </c>
      <c r="E254" s="41">
        <f>F254+K254</f>
        <v>3000</v>
      </c>
      <c r="F254" s="41">
        <v>3000</v>
      </c>
      <c r="G254" s="8"/>
      <c r="H254" s="8"/>
      <c r="I254" s="8"/>
      <c r="J254" s="21"/>
      <c r="K254" s="130"/>
    </row>
    <row r="255" spans="1:11" ht="15">
      <c r="A255" s="115"/>
      <c r="B255" s="78"/>
      <c r="C255" s="48" t="s">
        <v>24</v>
      </c>
      <c r="D255" s="49" t="s">
        <v>25</v>
      </c>
      <c r="E255" s="41">
        <f>F255+K255</f>
        <v>4500</v>
      </c>
      <c r="F255" s="41">
        <v>4500</v>
      </c>
      <c r="G255" s="8"/>
      <c r="H255" s="8"/>
      <c r="I255" s="8"/>
      <c r="J255" s="21"/>
      <c r="K255" s="130"/>
    </row>
    <row r="256" spans="1:11" ht="15">
      <c r="A256" s="115"/>
      <c r="B256" s="78"/>
      <c r="C256" s="48" t="s">
        <v>40</v>
      </c>
      <c r="D256" s="49" t="s">
        <v>41</v>
      </c>
      <c r="E256" s="41">
        <f>F256+K256</f>
        <v>125040</v>
      </c>
      <c r="F256" s="41">
        <v>125040</v>
      </c>
      <c r="G256" s="8"/>
      <c r="H256" s="8"/>
      <c r="I256" s="8"/>
      <c r="J256" s="21"/>
      <c r="K256" s="130"/>
    </row>
    <row r="257" spans="1:11" ht="12.75">
      <c r="A257" s="118"/>
      <c r="B257" s="87"/>
      <c r="C257" s="48" t="s">
        <v>16</v>
      </c>
      <c r="D257" s="49" t="s">
        <v>17</v>
      </c>
      <c r="E257" s="41">
        <f>F257+K257</f>
        <v>25000</v>
      </c>
      <c r="F257" s="86"/>
      <c r="G257" s="7"/>
      <c r="H257" s="7"/>
      <c r="I257" s="7"/>
      <c r="J257" s="11"/>
      <c r="K257" s="127">
        <v>25000</v>
      </c>
    </row>
    <row r="258" spans="1:12" ht="12.75">
      <c r="A258" s="124" t="s">
        <v>173</v>
      </c>
      <c r="B258" s="33"/>
      <c r="C258" s="33"/>
      <c r="D258" s="34" t="s">
        <v>174</v>
      </c>
      <c r="E258" s="35">
        <f>E259+E264</f>
        <v>287466</v>
      </c>
      <c r="F258" s="35">
        <f aca="true" t="shared" si="62" ref="F258:K258">F259+F264</f>
        <v>187466</v>
      </c>
      <c r="G258" s="35">
        <f t="shared" si="62"/>
        <v>0</v>
      </c>
      <c r="H258" s="35">
        <f t="shared" si="62"/>
        <v>0</v>
      </c>
      <c r="I258" s="35">
        <f t="shared" si="62"/>
        <v>170000</v>
      </c>
      <c r="J258" s="35">
        <f t="shared" si="62"/>
        <v>0</v>
      </c>
      <c r="K258" s="35">
        <f t="shared" si="62"/>
        <v>100000</v>
      </c>
      <c r="L258" s="72">
        <f>F258+K258</f>
        <v>287466</v>
      </c>
    </row>
    <row r="259" spans="1:11" ht="15">
      <c r="A259" s="115"/>
      <c r="B259" s="30" t="s">
        <v>175</v>
      </c>
      <c r="C259" s="36"/>
      <c r="D259" s="37" t="s">
        <v>176</v>
      </c>
      <c r="E259" s="38">
        <f>SUM(E260:E263)</f>
        <v>231466</v>
      </c>
      <c r="F259" s="38">
        <f aca="true" t="shared" si="63" ref="F259:K259">SUM(F260:F263)</f>
        <v>131466</v>
      </c>
      <c r="G259" s="38">
        <f t="shared" si="63"/>
        <v>0</v>
      </c>
      <c r="H259" s="38">
        <f t="shared" si="63"/>
        <v>0</v>
      </c>
      <c r="I259" s="38">
        <f t="shared" si="63"/>
        <v>114000</v>
      </c>
      <c r="J259" s="38">
        <f t="shared" si="63"/>
        <v>0</v>
      </c>
      <c r="K259" s="116">
        <f t="shared" si="63"/>
        <v>100000</v>
      </c>
    </row>
    <row r="260" spans="1:11" ht="22.5">
      <c r="A260" s="118"/>
      <c r="B260" s="44"/>
      <c r="C260" s="48" t="s">
        <v>177</v>
      </c>
      <c r="D260" s="49" t="s">
        <v>178</v>
      </c>
      <c r="E260" s="50">
        <f aca="true" t="shared" si="64" ref="E260:E265">F260+K260</f>
        <v>114000</v>
      </c>
      <c r="F260" s="50">
        <v>114000</v>
      </c>
      <c r="G260" s="7"/>
      <c r="H260" s="7"/>
      <c r="I260" s="7">
        <f>F260</f>
        <v>114000</v>
      </c>
      <c r="J260" s="11"/>
      <c r="K260" s="127"/>
    </row>
    <row r="261" spans="1:11" ht="12.75">
      <c r="A261" s="118"/>
      <c r="B261" s="44"/>
      <c r="C261" s="48" t="s">
        <v>30</v>
      </c>
      <c r="D261" s="49" t="s">
        <v>31</v>
      </c>
      <c r="E261" s="50">
        <f t="shared" si="64"/>
        <v>4000</v>
      </c>
      <c r="F261" s="50">
        <v>4000</v>
      </c>
      <c r="G261" s="7"/>
      <c r="H261" s="7"/>
      <c r="I261" s="7"/>
      <c r="J261" s="11"/>
      <c r="K261" s="127"/>
    </row>
    <row r="262" spans="1:11" ht="12.75">
      <c r="A262" s="118"/>
      <c r="B262" s="44"/>
      <c r="C262" s="48" t="s">
        <v>32</v>
      </c>
      <c r="D262" s="49" t="s">
        <v>33</v>
      </c>
      <c r="E262" s="50">
        <f t="shared" si="64"/>
        <v>13466</v>
      </c>
      <c r="F262" s="50">
        <v>13466</v>
      </c>
      <c r="G262" s="7"/>
      <c r="H262" s="7"/>
      <c r="I262" s="7"/>
      <c r="J262" s="11"/>
      <c r="K262" s="127"/>
    </row>
    <row r="263" spans="1:11" ht="12.75">
      <c r="A263" s="118"/>
      <c r="B263" s="44"/>
      <c r="C263" s="48" t="s">
        <v>16</v>
      </c>
      <c r="D263" s="49" t="s">
        <v>17</v>
      </c>
      <c r="E263" s="50">
        <f t="shared" si="64"/>
        <v>100000</v>
      </c>
      <c r="F263" s="86"/>
      <c r="G263" s="7"/>
      <c r="H263" s="7"/>
      <c r="I263" s="7"/>
      <c r="J263" s="11"/>
      <c r="K263" s="127">
        <v>100000</v>
      </c>
    </row>
    <row r="264" spans="1:11" ht="14.25" customHeight="1">
      <c r="A264" s="115"/>
      <c r="B264" s="30" t="s">
        <v>179</v>
      </c>
      <c r="C264" s="36"/>
      <c r="D264" s="37" t="s">
        <v>180</v>
      </c>
      <c r="E264" s="88">
        <f t="shared" si="64"/>
        <v>56000</v>
      </c>
      <c r="F264" s="38">
        <f>F265</f>
        <v>56000</v>
      </c>
      <c r="G264" s="38">
        <f>G265</f>
        <v>0</v>
      </c>
      <c r="H264" s="38">
        <f>H265</f>
        <v>0</v>
      </c>
      <c r="I264" s="89">
        <f>I265</f>
        <v>56000</v>
      </c>
      <c r="J264" s="89">
        <f>SUM(J265)</f>
        <v>0</v>
      </c>
      <c r="K264" s="162">
        <f>SUM(K265)</f>
        <v>0</v>
      </c>
    </row>
    <row r="265" spans="1:11" ht="21" customHeight="1">
      <c r="A265" s="115"/>
      <c r="B265" s="78"/>
      <c r="C265" s="48" t="s">
        <v>177</v>
      </c>
      <c r="D265" s="49" t="s">
        <v>178</v>
      </c>
      <c r="E265" s="50">
        <f t="shared" si="64"/>
        <v>56000</v>
      </c>
      <c r="F265" s="50">
        <v>56000</v>
      </c>
      <c r="G265" s="27"/>
      <c r="H265" s="27"/>
      <c r="I265" s="163">
        <f>F265</f>
        <v>56000</v>
      </c>
      <c r="J265" s="164"/>
      <c r="K265" s="165"/>
    </row>
    <row r="266" spans="1:12" ht="12.75">
      <c r="A266" s="124" t="s">
        <v>181</v>
      </c>
      <c r="B266" s="91"/>
      <c r="C266" s="91"/>
      <c r="D266" s="92" t="s">
        <v>182</v>
      </c>
      <c r="E266" s="93">
        <f>E267+E275</f>
        <v>714858</v>
      </c>
      <c r="F266" s="93">
        <f aca="true" t="shared" si="65" ref="F266:K266">F267+F275</f>
        <v>36058</v>
      </c>
      <c r="G266" s="93">
        <f t="shared" si="65"/>
        <v>2000</v>
      </c>
      <c r="H266" s="93">
        <f t="shared" si="65"/>
        <v>0</v>
      </c>
      <c r="I266" s="93">
        <f t="shared" si="65"/>
        <v>0</v>
      </c>
      <c r="J266" s="93">
        <f t="shared" si="65"/>
        <v>0</v>
      </c>
      <c r="K266" s="139">
        <f t="shared" si="65"/>
        <v>678800</v>
      </c>
      <c r="L266" s="72">
        <f>F266+K266</f>
        <v>714858</v>
      </c>
    </row>
    <row r="267" spans="1:11" ht="15">
      <c r="A267" s="129"/>
      <c r="B267" s="13">
        <v>92601</v>
      </c>
      <c r="C267" s="14"/>
      <c r="D267" s="15" t="s">
        <v>191</v>
      </c>
      <c r="E267" s="16">
        <f>SUM(E268:E274)</f>
        <v>702358</v>
      </c>
      <c r="F267" s="16">
        <f aca="true" t="shared" si="66" ref="F267:K267">SUM(F268:F274)</f>
        <v>23558</v>
      </c>
      <c r="G267" s="16">
        <f t="shared" si="66"/>
        <v>2000</v>
      </c>
      <c r="H267" s="16">
        <f t="shared" si="66"/>
        <v>0</v>
      </c>
      <c r="I267" s="16">
        <f t="shared" si="66"/>
        <v>0</v>
      </c>
      <c r="J267" s="22">
        <f t="shared" si="66"/>
        <v>0</v>
      </c>
      <c r="K267" s="140">
        <f t="shared" si="66"/>
        <v>678800</v>
      </c>
    </row>
    <row r="268" spans="1:11" ht="15">
      <c r="A268" s="129"/>
      <c r="B268" s="17"/>
      <c r="C268" s="67" t="s">
        <v>38</v>
      </c>
      <c r="D268" s="49" t="s">
        <v>39</v>
      </c>
      <c r="E268" s="18">
        <f aca="true" t="shared" si="67" ref="E268:E274">F268+K268</f>
        <v>2000</v>
      </c>
      <c r="F268" s="18">
        <v>2000</v>
      </c>
      <c r="G268" s="18">
        <f>F268</f>
        <v>2000</v>
      </c>
      <c r="H268" s="19"/>
      <c r="I268" s="19"/>
      <c r="J268" s="23"/>
      <c r="K268" s="141"/>
    </row>
    <row r="269" spans="1:11" ht="15">
      <c r="A269" s="129"/>
      <c r="B269" s="17"/>
      <c r="C269" s="94" t="s">
        <v>30</v>
      </c>
      <c r="D269" s="74" t="s">
        <v>31</v>
      </c>
      <c r="E269" s="18">
        <f t="shared" si="67"/>
        <v>8496</v>
      </c>
      <c r="F269" s="18">
        <v>8496</v>
      </c>
      <c r="G269" s="18"/>
      <c r="H269" s="19"/>
      <c r="I269" s="19"/>
      <c r="J269" s="23"/>
      <c r="K269" s="141"/>
    </row>
    <row r="270" spans="1:11" ht="15">
      <c r="A270" s="129"/>
      <c r="B270" s="17"/>
      <c r="C270" s="48" t="s">
        <v>66</v>
      </c>
      <c r="D270" s="49" t="s">
        <v>67</v>
      </c>
      <c r="E270" s="18">
        <f t="shared" si="67"/>
        <v>10562</v>
      </c>
      <c r="F270" s="18">
        <v>10562</v>
      </c>
      <c r="G270" s="18"/>
      <c r="H270" s="19"/>
      <c r="I270" s="19"/>
      <c r="J270" s="23"/>
      <c r="K270" s="141"/>
    </row>
    <row r="271" spans="1:11" ht="15">
      <c r="A271" s="129"/>
      <c r="B271" s="17"/>
      <c r="C271" s="48" t="s">
        <v>24</v>
      </c>
      <c r="D271" s="95" t="s">
        <v>25</v>
      </c>
      <c r="E271" s="18">
        <f t="shared" si="67"/>
        <v>2500</v>
      </c>
      <c r="F271" s="18">
        <v>2500</v>
      </c>
      <c r="G271" s="18"/>
      <c r="H271" s="19"/>
      <c r="I271" s="19"/>
      <c r="J271" s="23"/>
      <c r="K271" s="141"/>
    </row>
    <row r="272" spans="1:11" ht="15">
      <c r="A272" s="129"/>
      <c r="B272" s="17"/>
      <c r="C272" s="96" t="s">
        <v>16</v>
      </c>
      <c r="D272" s="49" t="s">
        <v>17</v>
      </c>
      <c r="E272" s="18">
        <f t="shared" si="67"/>
        <v>20000</v>
      </c>
      <c r="F272" s="18"/>
      <c r="G272" s="18"/>
      <c r="H272" s="19"/>
      <c r="I272" s="19"/>
      <c r="J272" s="23"/>
      <c r="K272" s="142">
        <v>20000</v>
      </c>
    </row>
    <row r="273" spans="1:11" ht="22.5">
      <c r="A273" s="129"/>
      <c r="B273" s="17"/>
      <c r="C273" s="96" t="s">
        <v>200</v>
      </c>
      <c r="D273" s="40" t="s">
        <v>79</v>
      </c>
      <c r="E273" s="18">
        <f t="shared" si="67"/>
        <v>405000</v>
      </c>
      <c r="F273" s="18"/>
      <c r="G273" s="18"/>
      <c r="H273" s="19"/>
      <c r="I273" s="19"/>
      <c r="J273" s="23"/>
      <c r="K273" s="142">
        <v>405000</v>
      </c>
    </row>
    <row r="274" spans="1:11" ht="22.5">
      <c r="A274" s="118"/>
      <c r="B274" s="24"/>
      <c r="C274" s="96" t="s">
        <v>201</v>
      </c>
      <c r="D274" s="40" t="s">
        <v>79</v>
      </c>
      <c r="E274" s="18">
        <f t="shared" si="67"/>
        <v>253800</v>
      </c>
      <c r="F274" s="12"/>
      <c r="G274" s="7"/>
      <c r="H274" s="7"/>
      <c r="I274" s="7"/>
      <c r="J274" s="11"/>
      <c r="K274" s="127">
        <v>253800</v>
      </c>
    </row>
    <row r="275" spans="1:11" ht="15">
      <c r="A275" s="118"/>
      <c r="B275" s="97" t="s">
        <v>183</v>
      </c>
      <c r="C275" s="98"/>
      <c r="D275" s="37" t="s">
        <v>23</v>
      </c>
      <c r="E275" s="38">
        <f>SUM(E276:E277)</f>
        <v>12500</v>
      </c>
      <c r="F275" s="38">
        <f aca="true" t="shared" si="68" ref="F275:K275">SUM(F276:F277)</f>
        <v>12500</v>
      </c>
      <c r="G275" s="38">
        <f t="shared" si="68"/>
        <v>0</v>
      </c>
      <c r="H275" s="38">
        <f t="shared" si="68"/>
        <v>0</v>
      </c>
      <c r="I275" s="38">
        <f t="shared" si="68"/>
        <v>0</v>
      </c>
      <c r="J275" s="38">
        <f t="shared" si="68"/>
        <v>0</v>
      </c>
      <c r="K275" s="116">
        <f t="shared" si="68"/>
        <v>0</v>
      </c>
    </row>
    <row r="276" spans="1:11" ht="12.75">
      <c r="A276" s="118"/>
      <c r="B276" s="99"/>
      <c r="C276" s="94" t="s">
        <v>30</v>
      </c>
      <c r="D276" s="74" t="s">
        <v>31</v>
      </c>
      <c r="E276" s="51">
        <f>F276+K276</f>
        <v>8000</v>
      </c>
      <c r="F276" s="51">
        <v>8000</v>
      </c>
      <c r="G276" s="11"/>
      <c r="H276" s="11"/>
      <c r="I276" s="11"/>
      <c r="J276" s="11"/>
      <c r="K276" s="127"/>
    </row>
    <row r="277" spans="1:11" ht="12.75">
      <c r="A277" s="143"/>
      <c r="B277" s="100"/>
      <c r="C277" s="101" t="s">
        <v>24</v>
      </c>
      <c r="D277" s="76" t="s">
        <v>25</v>
      </c>
      <c r="E277" s="51">
        <f>F277+K277</f>
        <v>4500</v>
      </c>
      <c r="F277" s="58">
        <v>4500</v>
      </c>
      <c r="G277" s="11"/>
      <c r="H277" s="11"/>
      <c r="I277" s="11"/>
      <c r="J277" s="11"/>
      <c r="K277" s="127"/>
    </row>
    <row r="278" spans="1:12" ht="20.25" customHeight="1" thickBot="1">
      <c r="A278" s="183" t="s">
        <v>238</v>
      </c>
      <c r="B278" s="184"/>
      <c r="C278" s="184"/>
      <c r="D278" s="185"/>
      <c r="E278" s="102">
        <f>E8+E16+E19+E27+E32+E35+E82+E85+E102+E106+E109+E112+E188+E198+E230+E244+E258+E266</f>
        <v>20544135</v>
      </c>
      <c r="F278" s="102">
        <f>F8+F19+F27+F32+F35+F82+F85+F102+F106+F109+F112+F188+F198+F230+F244+F258+F266</f>
        <v>9894997</v>
      </c>
      <c r="G278" s="102">
        <f>G8+G19+G27+G32+G35+G82+G85+G102+G106+G109+G112+G188+G198+G230+G244+G258+G266</f>
        <v>4883958</v>
      </c>
      <c r="H278" s="102">
        <f>H8+H19+H27+H32+H35+H82+H85+H102+H106+H109+H112+H188+H198+H230+H244+H258+H266</f>
        <v>816492</v>
      </c>
      <c r="I278" s="102">
        <f>I8+I19+I27+I32+I35+I82+I85+I102+I106+I109+I112+I188+I198+I230+I244+I258+I266</f>
        <v>170000</v>
      </c>
      <c r="J278" s="102">
        <f>J8+J19+J27+J32+J35+J82+J85+J102+J106+J109+J112+J188+J198+J230+J244+J258+J266</f>
        <v>247780</v>
      </c>
      <c r="K278" s="144">
        <f>K8+K16+K19+K27+K32+K35+K82+K85+K102+K106+K109+K112+K188+K198+K230+K244+K258+K266</f>
        <v>10649138</v>
      </c>
      <c r="L278" s="72">
        <f>F278+K278</f>
        <v>20544135</v>
      </c>
    </row>
    <row r="279" spans="1:11" ht="13.5" thickTop="1">
      <c r="A279" s="156" t="s">
        <v>236</v>
      </c>
      <c r="B279" s="202" t="s">
        <v>235</v>
      </c>
      <c r="C279" s="202"/>
      <c r="D279" s="203"/>
      <c r="E279" s="166">
        <f>F279</f>
        <v>7568699</v>
      </c>
      <c r="F279" s="166">
        <f>F280+F281</f>
        <v>7568699</v>
      </c>
      <c r="G279" s="166"/>
      <c r="H279" s="166"/>
      <c r="I279" s="157"/>
      <c r="J279" s="157"/>
      <c r="K279" s="167"/>
    </row>
    <row r="280" spans="1:11" ht="12.75">
      <c r="A280" s="158"/>
      <c r="B280" s="188" t="s">
        <v>213</v>
      </c>
      <c r="C280" s="188"/>
      <c r="D280" s="189"/>
      <c r="E280" s="160">
        <f>F280+K280</f>
        <v>5700450</v>
      </c>
      <c r="F280" s="160">
        <v>5700450</v>
      </c>
      <c r="G280" s="160"/>
      <c r="H280" s="160"/>
      <c r="I280" s="159"/>
      <c r="J280" s="159"/>
      <c r="K280" s="161"/>
    </row>
    <row r="281" spans="1:11" ht="12.75">
      <c r="A281" s="150"/>
      <c r="B281" s="190" t="s">
        <v>214</v>
      </c>
      <c r="C281" s="190"/>
      <c r="D281" s="191"/>
      <c r="E281" s="105">
        <f>F281</f>
        <v>1868249</v>
      </c>
      <c r="F281" s="105">
        <v>1868249</v>
      </c>
      <c r="G281" s="106"/>
      <c r="H281" s="106"/>
      <c r="I281" s="106"/>
      <c r="J281" s="106"/>
      <c r="K281" s="151"/>
    </row>
    <row r="282" spans="1:11" ht="12.75">
      <c r="A282" s="145" t="s">
        <v>229</v>
      </c>
      <c r="B282" s="204" t="s">
        <v>232</v>
      </c>
      <c r="C282" s="204"/>
      <c r="D282" s="205"/>
      <c r="E282" s="7">
        <f>F282+K282</f>
        <v>170000</v>
      </c>
      <c r="F282" s="7">
        <f>I278</f>
        <v>170000</v>
      </c>
      <c r="G282" s="29"/>
      <c r="H282" s="29"/>
      <c r="I282" s="7"/>
      <c r="J282" s="29"/>
      <c r="K282" s="146"/>
    </row>
    <row r="283" spans="1:11" ht="12.75">
      <c r="A283" s="145" t="s">
        <v>230</v>
      </c>
      <c r="B283" s="192" t="s">
        <v>233</v>
      </c>
      <c r="C283" s="192"/>
      <c r="D283" s="193"/>
      <c r="E283" s="7">
        <f aca="true" t="shared" si="69" ref="E283:E292">F283+K283</f>
        <v>1908518</v>
      </c>
      <c r="F283" s="7">
        <f>F44+F89+F114+F133+F141+F155+F176+F200+F210+F212+F228+F232</f>
        <v>1908518</v>
      </c>
      <c r="G283" s="29"/>
      <c r="H283" s="29"/>
      <c r="I283" s="29"/>
      <c r="J283" s="29"/>
      <c r="K283" s="147"/>
    </row>
    <row r="284" spans="1:11" ht="12.75">
      <c r="A284" s="148" t="s">
        <v>231</v>
      </c>
      <c r="B284" s="206" t="s">
        <v>234</v>
      </c>
      <c r="C284" s="206"/>
      <c r="D284" s="207"/>
      <c r="E284" s="103">
        <f t="shared" si="69"/>
        <v>8105578</v>
      </c>
      <c r="F284" s="104"/>
      <c r="G284" s="104"/>
      <c r="H284" s="104"/>
      <c r="I284" s="104"/>
      <c r="J284" s="104"/>
      <c r="K284" s="149">
        <v>8105578</v>
      </c>
    </row>
    <row r="285" spans="1:11" ht="12.75" customHeight="1">
      <c r="A285" s="150"/>
      <c r="B285" s="186" t="s">
        <v>215</v>
      </c>
      <c r="C285" s="186"/>
      <c r="D285" s="187"/>
      <c r="E285" s="105">
        <f t="shared" si="69"/>
        <v>1742061</v>
      </c>
      <c r="F285" s="106"/>
      <c r="G285" s="106"/>
      <c r="H285" s="106"/>
      <c r="I285" s="106"/>
      <c r="J285" s="106"/>
      <c r="K285" s="151">
        <f>K26+K191+K274</f>
        <v>1742061</v>
      </c>
    </row>
    <row r="286" spans="1:11" ht="12.75">
      <c r="A286" s="145" t="s">
        <v>224</v>
      </c>
      <c r="B286" s="192" t="s">
        <v>11</v>
      </c>
      <c r="C286" s="192"/>
      <c r="D286" s="193"/>
      <c r="E286" s="7">
        <f t="shared" si="69"/>
        <v>247780</v>
      </c>
      <c r="F286" s="7">
        <f>J278</f>
        <v>247780</v>
      </c>
      <c r="G286" s="7"/>
      <c r="H286" s="7"/>
      <c r="I286" s="7"/>
      <c r="J286" s="7"/>
      <c r="K286" s="146"/>
    </row>
    <row r="287" spans="1:11" ht="27" customHeight="1">
      <c r="A287" s="145" t="s">
        <v>225</v>
      </c>
      <c r="B287" s="192" t="s">
        <v>227</v>
      </c>
      <c r="C287" s="192"/>
      <c r="D287" s="193"/>
      <c r="E287" s="7">
        <f t="shared" si="69"/>
        <v>0</v>
      </c>
      <c r="F287" s="7">
        <v>0</v>
      </c>
      <c r="G287" s="7"/>
      <c r="H287" s="7"/>
      <c r="I287" s="7"/>
      <c r="J287" s="7"/>
      <c r="K287" s="146"/>
    </row>
    <row r="288" spans="1:11" ht="27" customHeight="1">
      <c r="A288" s="145" t="s">
        <v>226</v>
      </c>
      <c r="B288" s="192" t="s">
        <v>228</v>
      </c>
      <c r="C288" s="192"/>
      <c r="D288" s="193"/>
      <c r="E288" s="7">
        <f t="shared" si="69"/>
        <v>1712206</v>
      </c>
      <c r="F288" s="7">
        <v>1712206</v>
      </c>
      <c r="G288" s="7"/>
      <c r="H288" s="7"/>
      <c r="I288" s="7"/>
      <c r="J288" s="7"/>
      <c r="K288" s="146"/>
    </row>
    <row r="289" spans="1:11" ht="26.25" customHeight="1">
      <c r="A289" s="152" t="s">
        <v>217</v>
      </c>
      <c r="B289" s="192" t="s">
        <v>218</v>
      </c>
      <c r="C289" s="192"/>
      <c r="D289" s="193"/>
      <c r="E289" s="7">
        <f t="shared" si="69"/>
        <v>0</v>
      </c>
      <c r="F289" s="7">
        <v>0</v>
      </c>
      <c r="G289" s="7"/>
      <c r="H289" s="7"/>
      <c r="I289" s="7"/>
      <c r="J289" s="7"/>
      <c r="K289" s="146"/>
    </row>
    <row r="290" spans="1:11" ht="26.25" customHeight="1">
      <c r="A290" s="152" t="s">
        <v>221</v>
      </c>
      <c r="B290" s="192" t="s">
        <v>239</v>
      </c>
      <c r="C290" s="192"/>
      <c r="D290" s="193"/>
      <c r="E290" s="7">
        <f>F290+K290</f>
        <v>24315</v>
      </c>
      <c r="F290" s="7">
        <v>0</v>
      </c>
      <c r="G290" s="7"/>
      <c r="H290" s="7"/>
      <c r="I290" s="7"/>
      <c r="J290" s="7"/>
      <c r="K290" s="146">
        <v>24315</v>
      </c>
    </row>
    <row r="291" spans="1:11" ht="28.5" customHeight="1">
      <c r="A291" s="152" t="s">
        <v>222</v>
      </c>
      <c r="B291" s="192" t="s">
        <v>219</v>
      </c>
      <c r="C291" s="192"/>
      <c r="D291" s="193"/>
      <c r="E291" s="7">
        <f t="shared" si="69"/>
        <v>0</v>
      </c>
      <c r="F291" s="7">
        <v>0</v>
      </c>
      <c r="G291" s="7"/>
      <c r="H291" s="7"/>
      <c r="I291" s="7"/>
      <c r="J291" s="7"/>
      <c r="K291" s="146"/>
    </row>
    <row r="292" spans="1:11" ht="42.75" customHeight="1" thickBot="1">
      <c r="A292" s="153" t="s">
        <v>223</v>
      </c>
      <c r="B292" s="194" t="s">
        <v>220</v>
      </c>
      <c r="C292" s="194"/>
      <c r="D292" s="195"/>
      <c r="E292" s="154">
        <f t="shared" si="69"/>
        <v>29400</v>
      </c>
      <c r="F292" s="154">
        <v>29400</v>
      </c>
      <c r="G292" s="154"/>
      <c r="H292" s="154"/>
      <c r="I292" s="154"/>
      <c r="J292" s="154"/>
      <c r="K292" s="155"/>
    </row>
    <row r="293" spans="5:11" ht="12.75">
      <c r="E293" s="10"/>
      <c r="F293" s="10"/>
      <c r="G293" s="10"/>
      <c r="H293" s="10"/>
      <c r="I293" s="10"/>
      <c r="J293" s="10"/>
      <c r="K293" s="10"/>
    </row>
    <row r="294" spans="5:11" ht="12.75">
      <c r="E294" s="10"/>
      <c r="F294" s="168">
        <f>F292+F288+F286+F283+F282+F279</f>
        <v>11636603</v>
      </c>
      <c r="G294" s="168">
        <f>G288+G279</f>
        <v>0</v>
      </c>
      <c r="H294" s="168">
        <f>H288+H279</f>
        <v>0</v>
      </c>
      <c r="I294" s="10"/>
      <c r="J294" s="10"/>
      <c r="K294" s="10"/>
    </row>
    <row r="295" spans="4:11" ht="12.75">
      <c r="D295" s="72">
        <f>E279+E282+E283+E284+E286+E288+E290+E292</f>
        <v>19766496</v>
      </c>
      <c r="E295" s="10"/>
      <c r="F295" s="10"/>
      <c r="G295" s="10"/>
      <c r="H295" s="10"/>
      <c r="I295" s="10"/>
      <c r="J295" s="10"/>
      <c r="K295" s="168">
        <f>K290+K284+K279</f>
        <v>8129893</v>
      </c>
    </row>
    <row r="296" spans="5:11" ht="12.75">
      <c r="E296" s="10"/>
      <c r="F296" s="10"/>
      <c r="G296" s="10"/>
      <c r="H296" s="10"/>
      <c r="I296" s="10"/>
      <c r="J296" s="10"/>
      <c r="K296" s="10"/>
    </row>
    <row r="297" spans="4:11" ht="12.75">
      <c r="D297" s="72">
        <f>G278+H278</f>
        <v>5700450</v>
      </c>
      <c r="E297" s="10"/>
      <c r="F297" s="10"/>
      <c r="G297" s="10"/>
      <c r="H297" s="10"/>
      <c r="I297" s="10"/>
      <c r="J297" s="10"/>
      <c r="K297" s="10"/>
    </row>
    <row r="298" spans="5:11" ht="12.75">
      <c r="E298" s="10"/>
      <c r="F298" s="10"/>
      <c r="G298" s="10"/>
      <c r="H298" s="10"/>
      <c r="I298" s="10"/>
      <c r="J298" s="10"/>
      <c r="K298" s="10"/>
    </row>
    <row r="299" spans="5:11" ht="12.75">
      <c r="E299" s="10"/>
      <c r="F299" s="10"/>
      <c r="G299" s="10"/>
      <c r="H299" s="10"/>
      <c r="I299" s="10"/>
      <c r="J299" s="10"/>
      <c r="K299" s="10"/>
    </row>
    <row r="300" spans="5:11" ht="12.75">
      <c r="E300" s="10"/>
      <c r="F300" s="10"/>
      <c r="G300" s="10"/>
      <c r="H300" s="10"/>
      <c r="I300" s="10"/>
      <c r="J300" s="10"/>
      <c r="K300" s="10"/>
    </row>
    <row r="301" spans="5:11" ht="12.75">
      <c r="E301" s="10"/>
      <c r="F301" s="10"/>
      <c r="G301" s="10"/>
      <c r="H301" s="10"/>
      <c r="I301" s="10"/>
      <c r="J301" s="10"/>
      <c r="K301" s="10"/>
    </row>
    <row r="302" spans="5:11" ht="12.75">
      <c r="E302" s="10"/>
      <c r="F302" s="10"/>
      <c r="G302" s="10"/>
      <c r="H302" s="10"/>
      <c r="I302" s="10"/>
      <c r="J302" s="10"/>
      <c r="K302" s="10"/>
    </row>
    <row r="303" spans="5:11" ht="12.75">
      <c r="E303" s="10"/>
      <c r="F303" s="10"/>
      <c r="G303" s="10"/>
      <c r="H303" s="10"/>
      <c r="I303" s="10"/>
      <c r="J303" s="10"/>
      <c r="K303" s="10"/>
    </row>
    <row r="304" spans="5:11" ht="12.75">
      <c r="E304" s="10"/>
      <c r="F304" s="10"/>
      <c r="G304" s="10"/>
      <c r="H304" s="10"/>
      <c r="I304" s="10"/>
      <c r="J304" s="10"/>
      <c r="K304" s="10"/>
    </row>
    <row r="305" spans="5:11" ht="12.75">
      <c r="E305" s="10"/>
      <c r="F305" s="10"/>
      <c r="G305" s="10"/>
      <c r="H305" s="10"/>
      <c r="I305" s="10"/>
      <c r="J305" s="10"/>
      <c r="K305" s="10"/>
    </row>
    <row r="306" spans="5:11" ht="12.75">
      <c r="E306" s="10"/>
      <c r="F306" s="10"/>
      <c r="G306" s="10"/>
      <c r="H306" s="10"/>
      <c r="I306" s="10"/>
      <c r="J306" s="10"/>
      <c r="K306" s="10"/>
    </row>
    <row r="307" spans="5:11" ht="12.75">
      <c r="E307" s="10"/>
      <c r="F307" s="10"/>
      <c r="G307" s="10"/>
      <c r="H307" s="10"/>
      <c r="I307" s="10"/>
      <c r="J307" s="10"/>
      <c r="K307" s="10"/>
    </row>
    <row r="308" spans="5:11" ht="12.75">
      <c r="E308" s="10"/>
      <c r="F308" s="10"/>
      <c r="G308" s="10"/>
      <c r="H308" s="10"/>
      <c r="I308" s="10"/>
      <c r="J308" s="10"/>
      <c r="K308" s="10"/>
    </row>
    <row r="309" spans="5:11" ht="12.75">
      <c r="E309" s="10"/>
      <c r="F309" s="10"/>
      <c r="G309" s="10"/>
      <c r="H309" s="10"/>
      <c r="I309" s="10"/>
      <c r="J309" s="10"/>
      <c r="K309" s="10"/>
    </row>
    <row r="310" spans="5:11" ht="12.75">
      <c r="E310" s="10"/>
      <c r="F310" s="10"/>
      <c r="G310" s="10"/>
      <c r="H310" s="10"/>
      <c r="I310" s="10"/>
      <c r="J310" s="10"/>
      <c r="K310" s="10"/>
    </row>
    <row r="311" spans="5:11" ht="12.75">
      <c r="E311" s="10"/>
      <c r="F311" s="10"/>
      <c r="G311" s="10"/>
      <c r="H311" s="10"/>
      <c r="I311" s="10"/>
      <c r="J311" s="10"/>
      <c r="K311" s="10"/>
    </row>
    <row r="312" spans="5:11" ht="12.75">
      <c r="E312" s="10"/>
      <c r="F312" s="10"/>
      <c r="G312" s="10"/>
      <c r="H312" s="10"/>
      <c r="I312" s="10"/>
      <c r="J312" s="10"/>
      <c r="K312" s="10"/>
    </row>
    <row r="313" spans="5:11" ht="12.75">
      <c r="E313" s="10"/>
      <c r="F313" s="10"/>
      <c r="G313" s="10"/>
      <c r="H313" s="10"/>
      <c r="I313" s="10"/>
      <c r="J313" s="10"/>
      <c r="K313" s="10"/>
    </row>
    <row r="314" spans="5:11" ht="12.75">
      <c r="E314" s="10"/>
      <c r="F314" s="10"/>
      <c r="G314" s="10"/>
      <c r="H314" s="10"/>
      <c r="I314" s="10"/>
      <c r="J314" s="10"/>
      <c r="K314" s="10"/>
    </row>
    <row r="315" spans="5:11" ht="12.75">
      <c r="E315" s="10"/>
      <c r="F315" s="10"/>
      <c r="G315" s="10"/>
      <c r="H315" s="10"/>
      <c r="I315" s="10"/>
      <c r="J315" s="10"/>
      <c r="K315" s="10"/>
    </row>
    <row r="316" spans="5:11" ht="12.75">
      <c r="E316" s="10"/>
      <c r="F316" s="10"/>
      <c r="G316" s="10"/>
      <c r="H316" s="10"/>
      <c r="I316" s="10"/>
      <c r="J316" s="10"/>
      <c r="K316" s="10"/>
    </row>
    <row r="317" spans="5:11" ht="12.75">
      <c r="E317" s="10"/>
      <c r="F317" s="10"/>
      <c r="G317" s="10"/>
      <c r="H317" s="10"/>
      <c r="I317" s="10"/>
      <c r="J317" s="10"/>
      <c r="K317" s="10"/>
    </row>
    <row r="318" spans="5:11" ht="12.75">
      <c r="E318" s="10"/>
      <c r="F318" s="10"/>
      <c r="G318" s="10"/>
      <c r="H318" s="10"/>
      <c r="I318" s="10"/>
      <c r="J318" s="10"/>
      <c r="K318" s="10"/>
    </row>
    <row r="319" spans="5:11" ht="12.75">
      <c r="E319" s="10"/>
      <c r="F319" s="10"/>
      <c r="G319" s="10"/>
      <c r="H319" s="10"/>
      <c r="I319" s="10"/>
      <c r="J319" s="10"/>
      <c r="K319" s="10"/>
    </row>
    <row r="320" spans="5:11" ht="12.75">
      <c r="E320" s="10"/>
      <c r="F320" s="10"/>
      <c r="G320" s="10"/>
      <c r="H320" s="10"/>
      <c r="I320" s="10"/>
      <c r="J320" s="10"/>
      <c r="K320" s="10"/>
    </row>
    <row r="321" spans="5:11" ht="12.75">
      <c r="E321" s="10"/>
      <c r="F321" s="10"/>
      <c r="G321" s="10"/>
      <c r="H321" s="10"/>
      <c r="I321" s="10"/>
      <c r="J321" s="10"/>
      <c r="K321" s="10"/>
    </row>
    <row r="322" spans="5:11" ht="12.75">
      <c r="E322" s="10"/>
      <c r="F322" s="10"/>
      <c r="G322" s="10"/>
      <c r="H322" s="10"/>
      <c r="I322" s="10"/>
      <c r="J322" s="10"/>
      <c r="K322" s="10"/>
    </row>
    <row r="323" spans="5:11" ht="12.75">
      <c r="E323" s="10"/>
      <c r="F323" s="10"/>
      <c r="G323" s="10"/>
      <c r="H323" s="10"/>
      <c r="I323" s="10"/>
      <c r="J323" s="10"/>
      <c r="K323" s="10"/>
    </row>
    <row r="324" spans="5:11" ht="12.75">
      <c r="E324" s="10"/>
      <c r="F324" s="10"/>
      <c r="G324" s="10"/>
      <c r="H324" s="10"/>
      <c r="I324" s="10"/>
      <c r="J324" s="10"/>
      <c r="K324" s="10"/>
    </row>
    <row r="325" spans="5:11" ht="12.75">
      <c r="E325" s="10"/>
      <c r="F325" s="10"/>
      <c r="G325" s="10"/>
      <c r="H325" s="10"/>
      <c r="I325" s="10"/>
      <c r="J325" s="10"/>
      <c r="K325" s="10"/>
    </row>
    <row r="326" spans="5:11" ht="12.75">
      <c r="E326" s="10"/>
      <c r="F326" s="10"/>
      <c r="G326" s="10"/>
      <c r="H326" s="10"/>
      <c r="I326" s="10"/>
      <c r="J326" s="10"/>
      <c r="K326" s="10"/>
    </row>
    <row r="327" spans="5:11" ht="12.75">
      <c r="E327" s="10"/>
      <c r="F327" s="10"/>
      <c r="G327" s="10"/>
      <c r="H327" s="10"/>
      <c r="I327" s="10"/>
      <c r="J327" s="10"/>
      <c r="K327" s="10"/>
    </row>
    <row r="328" spans="5:11" ht="12.75">
      <c r="E328" s="10"/>
      <c r="F328" s="10"/>
      <c r="G328" s="10"/>
      <c r="H328" s="10"/>
      <c r="I328" s="10"/>
      <c r="J328" s="10"/>
      <c r="K328" s="10"/>
    </row>
    <row r="329" spans="5:11" ht="12.75">
      <c r="E329" s="10"/>
      <c r="F329" s="10"/>
      <c r="G329" s="10"/>
      <c r="H329" s="10"/>
      <c r="I329" s="10"/>
      <c r="J329" s="10"/>
      <c r="K329" s="10"/>
    </row>
    <row r="330" spans="5:11" ht="12.75">
      <c r="E330" s="10"/>
      <c r="F330" s="10"/>
      <c r="G330" s="10"/>
      <c r="H330" s="10"/>
      <c r="I330" s="10"/>
      <c r="J330" s="10"/>
      <c r="K330" s="10"/>
    </row>
    <row r="331" spans="5:11" ht="12.75">
      <c r="E331" s="10"/>
      <c r="F331" s="10"/>
      <c r="G331" s="10"/>
      <c r="H331" s="10"/>
      <c r="I331" s="10"/>
      <c r="J331" s="10"/>
      <c r="K331" s="10"/>
    </row>
    <row r="332" spans="5:11" ht="12.75">
      <c r="E332" s="10"/>
      <c r="F332" s="10"/>
      <c r="G332" s="10"/>
      <c r="H332" s="10"/>
      <c r="I332" s="10"/>
      <c r="J332" s="10"/>
      <c r="K332" s="10"/>
    </row>
    <row r="333" spans="5:11" ht="12.75">
      <c r="E333" s="10"/>
      <c r="F333" s="10"/>
      <c r="G333" s="10"/>
      <c r="H333" s="10"/>
      <c r="I333" s="10"/>
      <c r="J333" s="10"/>
      <c r="K333" s="10"/>
    </row>
    <row r="334" spans="5:11" ht="12.75">
      <c r="E334" s="10"/>
      <c r="F334" s="10"/>
      <c r="G334" s="10"/>
      <c r="H334" s="10"/>
      <c r="I334" s="10"/>
      <c r="J334" s="10"/>
      <c r="K334" s="10"/>
    </row>
    <row r="335" spans="5:11" ht="12.75">
      <c r="E335" s="10"/>
      <c r="F335" s="10"/>
      <c r="G335" s="10"/>
      <c r="H335" s="10"/>
      <c r="I335" s="10"/>
      <c r="J335" s="10"/>
      <c r="K335" s="10"/>
    </row>
    <row r="336" spans="5:11" ht="12.75">
      <c r="E336" s="10"/>
      <c r="F336" s="10"/>
      <c r="G336" s="10"/>
      <c r="H336" s="10"/>
      <c r="I336" s="10"/>
      <c r="J336" s="10"/>
      <c r="K336" s="10"/>
    </row>
  </sheetData>
  <sheetProtection/>
  <mergeCells count="25">
    <mergeCell ref="B287:D287"/>
    <mergeCell ref="B288:D288"/>
    <mergeCell ref="B279:D279"/>
    <mergeCell ref="B282:D282"/>
    <mergeCell ref="B283:D283"/>
    <mergeCell ref="B284:D284"/>
    <mergeCell ref="B286:D286"/>
    <mergeCell ref="B289:D289"/>
    <mergeCell ref="B290:D290"/>
    <mergeCell ref="B291:D291"/>
    <mergeCell ref="B292:D292"/>
    <mergeCell ref="A1:K1"/>
    <mergeCell ref="E4:E6"/>
    <mergeCell ref="A4:A6"/>
    <mergeCell ref="D4:D6"/>
    <mergeCell ref="B4:B6"/>
    <mergeCell ref="F4:K4"/>
    <mergeCell ref="G5:J5"/>
    <mergeCell ref="F5:F6"/>
    <mergeCell ref="K5:K6"/>
    <mergeCell ref="C4:C6"/>
    <mergeCell ref="A278:D278"/>
    <mergeCell ref="B285:D285"/>
    <mergeCell ref="B280:D280"/>
    <mergeCell ref="B281:D281"/>
  </mergeCells>
  <printOptions horizontalCentered="1"/>
  <pageMargins left="0.3937007874015748" right="0.3937007874015748" top="1.062992125984252" bottom="0.7874015748031497" header="0.5118110236220472" footer="0.5118110236220472"/>
  <pageSetup horizontalDpi="600" verticalDpi="600" orientation="landscape" paperSize="9" scale="88" r:id="rId1"/>
  <headerFooter alignWithMargins="0">
    <oddHeader>&amp;R&amp;8Tabela nr 2
do Uchwały Nr  XXX/155/2009 
Rady Gminy Borowie 
z dnia  29 grudnia 2009 roku</oddHeader>
  </headerFooter>
  <rowBreaks count="9" manualBreakCount="9">
    <brk id="26" max="10" man="1"/>
    <brk id="62" max="10" man="1"/>
    <brk id="87" max="10" man="1"/>
    <brk id="115" max="10" man="1"/>
    <brk id="145" max="10" man="1"/>
    <brk id="174" max="10" man="1"/>
    <brk id="206" max="10" man="1"/>
    <brk id="235" max="10" man="1"/>
    <brk id="2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Ośko</cp:lastModifiedBy>
  <cp:lastPrinted>2010-01-04T10:46:34Z</cp:lastPrinted>
  <dcterms:created xsi:type="dcterms:W3CDTF">1997-02-26T13:46:56Z</dcterms:created>
  <dcterms:modified xsi:type="dcterms:W3CDTF">2010-01-04T10:48:19Z</dcterms:modified>
  <cp:category/>
  <cp:version/>
  <cp:contentType/>
  <cp:contentStatus/>
</cp:coreProperties>
</file>