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  <sheet name="Arkusz1" sheetId="2" r:id="rId2"/>
    <sheet name="Arkusz2" sheetId="3" r:id="rId3"/>
    <sheet name="Arkusz3" sheetId="4" r:id="rId4"/>
  </sheets>
  <definedNames>
    <definedName name="_xlnm.Print_Area" localSheetId="0">'1'!$A$1:$G$112</definedName>
  </definedNames>
  <calcPr fullCalcOnLoad="1"/>
</workbook>
</file>

<file path=xl/sharedStrings.xml><?xml version="1.0" encoding="utf-8"?>
<sst xmlns="http://schemas.openxmlformats.org/spreadsheetml/2006/main" count="218" uniqueCount="159">
  <si>
    <t xml:space="preserve">Dochody budżetu gminy na 2012 rok </t>
  </si>
  <si>
    <t>/w złotych/</t>
  </si>
  <si>
    <t>Dział</t>
  </si>
  <si>
    <t>Rozdział*</t>
  </si>
  <si>
    <t>§</t>
  </si>
  <si>
    <t>Źródło dochodów</t>
  </si>
  <si>
    <t>Planowane dochody na 2012 r</t>
  </si>
  <si>
    <t>Ogółem</t>
  </si>
  <si>
    <t>w tym :</t>
  </si>
  <si>
    <t>bieżące</t>
  </si>
  <si>
    <t xml:space="preserve">majątkowe </t>
  </si>
  <si>
    <t>010</t>
  </si>
  <si>
    <t>Rolnictwo i łowiectwo</t>
  </si>
  <si>
    <t>01010</t>
  </si>
  <si>
    <t>Infrastruktura wodociągowa i sanitacyjna wsi</t>
  </si>
  <si>
    <t>0690</t>
  </si>
  <si>
    <t>Wpływy z różnych opłat</t>
  </si>
  <si>
    <t>0970</t>
  </si>
  <si>
    <t>Wpływy z różnych dochodów</t>
  </si>
  <si>
    <t>6207</t>
  </si>
  <si>
    <t>Dotacje celowe w ramach programów finansowanych z udziałem środków europejskich oraz środków, o których mowa w art..5 ust.1 pkt. 3 oraz ust. 3 pkt 5 i 6 ustawy, lub płatności w ramach budżetu środków europejskich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</si>
  <si>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</si>
  <si>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</si>
  <si>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</si>
  <si>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</si>
  <si>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</si>
  <si>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</si>
  <si>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</si>
  <si>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</si>
  <si>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</si>
  <si>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</si>
  <si>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</si>
  <si>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do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</si>
  <si>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</si>
  <si>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</si>
  <si>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</si>
  <si>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</si>
  <si>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</si>
  <si>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</si>
  <si>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</si>
  <si>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</si>
  <si>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0830</t>
  </si>
  <si>
    <t>Wpływy z usług</t>
  </si>
  <si>
    <t>751</t>
  </si>
  <si>
    <t>Urzędy naczelnych organów władzy państwowej, kontroli i ochrony prawa oraz sądownictwa</t>
  </si>
  <si>
    <t>Obrona narodowa</t>
  </si>
  <si>
    <t>75101</t>
  </si>
  <si>
    <t>Urzędy naczelnych organów władzy państwowej, kontroli i ochrony prawa</t>
  </si>
  <si>
    <t>Pozostałe wydatki obronne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</si>
  <si>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</si>
  <si>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</si>
  <si>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</si>
  <si>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</si>
  <si>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</si>
  <si>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</si>
  <si>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</si>
  <si>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</si>
  <si>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</si>
  <si>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</si>
  <si>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</si>
  <si>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</si>
  <si>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</si>
  <si>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</si>
  <si>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</si>
  <si>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</si>
  <si>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</si>
  <si>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</si>
  <si>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75616</t>
  </si>
  <si>
    <t>Wpływy z podatku rolnego, podatku leśnego, podatku od spadków i darowizn, podatku od czynności cywilno-prawnych oraz podatków i opłat lokalnych od osób fizycznych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</si>
  <si>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</si>
  <si>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</si>
  <si>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</si>
  <si>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</si>
  <si>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</si>
  <si>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</si>
  <si>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</si>
  <si>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</si>
  <si>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</si>
  <si>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</si>
  <si>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0910</t>
  </si>
  <si>
    <t>Odsetki od nieterminowych wpłat z tytułu podatków i opłat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</si>
  <si>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</si>
  <si>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</si>
  <si>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</si>
  <si>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</si>
  <si>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</si>
  <si>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</si>
  <si>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</si>
  <si>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</si>
  <si>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</si>
  <si>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</si>
  <si>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</si>
  <si>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</si>
  <si>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</si>
  <si>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</si>
  <si>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</si>
  <si>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</si>
  <si>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</si>
  <si>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</si>
  <si>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</si>
  <si>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</si>
  <si>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</si>
  <si>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</si>
  <si>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</si>
  <si>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</si>
  <si>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801</t>
  </si>
  <si>
    <t>Oświata i wychowanie</t>
  </si>
  <si>
    <t>80101</t>
  </si>
  <si>
    <t>Szkoły podstawowe</t>
  </si>
  <si>
    <t>80104</t>
  </si>
  <si>
    <t xml:space="preserve">Przedszkola 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</si>
  <si>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</si>
  <si>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</si>
  <si>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2009</t>
  </si>
  <si>
    <t>2310</t>
  </si>
  <si>
    <t>Dotacje celowe otrzymane z gminy na zadania bieżące realizowane na podstawie porozumień (umów) między jednostkami samorządu terytorialnego</t>
  </si>
  <si>
    <t>80195</t>
  </si>
  <si>
    <t>80148</t>
  </si>
  <si>
    <t>Stołówki szkolne</t>
  </si>
  <si>
    <t>852</t>
  </si>
  <si>
    <t>Pomoc społeczna</t>
  </si>
  <si>
    <t>85212</t>
  </si>
  <si>
    <t>Świadczenia rodzinne,świadczenia z funduszu  alimentacyjnego oraz składki na ubezpieczenia emerytalne i rentowe z ubezpieczenia społecznego</t>
  </si>
  <si>
    <t>2360</t>
  </si>
  <si>
    <t>Dochody jednostek samorządu terytorialnego związane z realizacją zadań z zakresu administracji rządowej oraz innych zadań zleconych ustawami</t>
  </si>
  <si>
    <t>85213</t>
  </si>
  <si>
    <t>Składki na ubezpieczenie zdrowotne opłacane za osoby pobierajace niektóre świadczenia z pomocy społecznej , niektóre świadczenia rodzinne oraz za osoby uczestniczące w zajęciach w centrum integracji społecznej</t>
  </si>
  <si>
    <t>2030</t>
  </si>
  <si>
    <t>Dotacje celowe otrzymane z budżetu państwa na realizację własnych zadań bieżących gmin (związków gmin)</t>
  </si>
  <si>
    <t>85214</t>
  </si>
  <si>
    <t>Zasiłki i pomoc w naturze oraz składki na ubezpieczenia emerytalne i rentowe</t>
  </si>
  <si>
    <t>85216</t>
  </si>
  <si>
    <t>Zasilki stałe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</si>
  <si>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</si>
  <si>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</si>
  <si>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</si>
  <si>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</si>
  <si>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</si>
  <si>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</si>
  <si>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</si>
  <si>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90003</t>
  </si>
  <si>
    <t>Oczyszczanie miast i wsi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</si>
  <si>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</si>
  <si>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</si>
  <si>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</si>
  <si>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</si>
  <si>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</si>
  <si>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</si>
  <si>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</si>
  <si>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</si>
  <si>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92601</t>
  </si>
  <si>
    <t>Obiekty sportowe</t>
  </si>
  <si>
    <t>Dochody ogółem</t>
  </si>
  <si>
    <t>1) Dotacje ogółem, w tym:</t>
  </si>
  <si>
    <t>a) Dotacje na realizację zadań z zakresu administracji rządowej</t>
  </si>
  <si>
    <t>b) Dotacje na realizację zadań realizowanych na mocy porozumień z organami administracji rządowej</t>
  </si>
  <si>
    <t>c) Dotacje na realizację zadań realizowanych w drodze umów i porozumień między j.s.t.</t>
  </si>
  <si>
    <t>d) Dotacje na realizację zadań finansowanych ze środków UE</t>
  </si>
  <si>
    <t>2) Dochody z opłat z tytułu zezwoleń na sprzedaż napojów alkoholowych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</si>
</sst>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.25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sz val="8.2"/>
      <name val="Arial"/>
      <family val="2"/>
    </font>
    <font>
      <b/>
      <sz val="10"/>
      <name val="Arial"/>
      <family val="2"/>
    </font>
    <font>
      <sz val="8.5"/>
      <name val="Arial CE"/>
      <family val="2"/>
    </font>
    <font>
      <i/>
      <sz val="8.5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9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9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19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2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22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2" xfId="0" applyNumberFormat="1" applyFont="1" applyBorder="1" applyAlignment="1">
      <alignment vertical="center"/>
    </xf>
    <xf numFmtId="4" fontId="12" fillId="0" borderId="23" xfId="0" applyNumberFormat="1" applyFont="1" applyBorder="1" applyAlignment="1">
      <alignment vertical="center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7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27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vertical="center"/>
    </xf>
    <xf numFmtId="49" fontId="9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5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29" xfId="0" applyNumberFormat="1" applyFont="1" applyFill="1" applyBorder="1" applyAlignment="1" applyProtection="1">
      <alignment horizontal="left" vertical="center" wrapText="1"/>
      <protection locked="0"/>
    </xf>
    <xf numFmtId="4" fontId="10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49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>
      <alignment wrapText="1"/>
    </xf>
    <xf numFmtId="4" fontId="10" fillId="34" borderId="32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wrapText="1"/>
    </xf>
    <xf numFmtId="4" fontId="11" fillId="33" borderId="19" xfId="0" applyNumberFormat="1" applyFont="1" applyFill="1" applyBorder="1" applyAlignment="1">
      <alignment vertical="center"/>
    </xf>
    <xf numFmtId="4" fontId="12" fillId="33" borderId="20" xfId="0" applyNumberFormat="1" applyFont="1" applyFill="1" applyBorder="1" applyAlignment="1">
      <alignment vertical="center"/>
    </xf>
    <xf numFmtId="4" fontId="12" fillId="0" borderId="30" xfId="0" applyNumberFormat="1" applyFont="1" applyBorder="1" applyAlignment="1">
      <alignment vertical="center"/>
    </xf>
    <xf numFmtId="4" fontId="11" fillId="0" borderId="19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vertical="center"/>
    </xf>
    <xf numFmtId="49" fontId="16" fillId="35" borderId="18" xfId="0" applyNumberFormat="1" applyFont="1" applyFill="1" applyBorder="1" applyAlignment="1" applyProtection="1">
      <alignment horizontal="center" vertical="center" wrapText="1"/>
      <protection locked="0"/>
    </xf>
    <xf numFmtId="4" fontId="17" fillId="33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4" fontId="11" fillId="0" borderId="16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19" fillId="0" borderId="33" xfId="0" applyFont="1" applyBorder="1" applyAlignment="1">
      <alignment vertical="center"/>
    </xf>
    <xf numFmtId="4" fontId="11" fillId="0" borderId="1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4" fontId="11" fillId="0" borderId="29" xfId="0" applyNumberFormat="1" applyFont="1" applyBorder="1" applyAlignment="1">
      <alignment/>
    </xf>
    <xf numFmtId="4" fontId="11" fillId="0" borderId="30" xfId="0" applyNumberFormat="1" applyFont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/>
    </xf>
    <xf numFmtId="49" fontId="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3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4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SheetLayoutView="100" zoomScalePageLayoutView="0" workbookViewId="0" topLeftCell="A49">
      <selection activeCell="J94" sqref="J94"/>
    </sheetView>
  </sheetViews>
  <sheetFormatPr defaultColWidth="9.00390625" defaultRowHeight="12.75"/>
  <cols>
    <col min="1" max="1" width="6.875" style="0" customWidth="1"/>
    <col min="2" max="2" width="10.125" style="0" customWidth="1"/>
    <col min="3" max="3" width="6.00390625" style="0" customWidth="1"/>
    <col min="4" max="4" width="42.75390625" style="0" customWidth="1"/>
    <col min="5" max="5" width="14.375" style="0" customWidth="1"/>
    <col min="6" max="6" width="12.75390625" style="0" customWidth="1"/>
    <col min="7" max="7" width="12.625" style="0" customWidth="1"/>
    <col min="8" max="8" width="12.75390625" style="0" customWidth="1"/>
    <col min="9" max="9" width="11.75390625" style="0" customWidth="1"/>
  </cols>
  <sheetData>
    <row r="1" spans="1:7" ht="18">
      <c r="A1" s="106" t="s">
        <v>0</v>
      </c>
      <c r="B1" s="106"/>
      <c r="C1" s="106"/>
      <c r="D1" s="106"/>
      <c r="E1" s="106"/>
      <c r="F1" s="106"/>
      <c r="G1" s="106"/>
    </row>
    <row r="2" spans="1:7" ht="12.75">
      <c r="A2" s="1"/>
      <c r="B2" s="1"/>
      <c r="C2" s="1"/>
      <c r="D2" s="1"/>
      <c r="E2" s="1"/>
      <c r="F2" s="2"/>
      <c r="G2" s="2" t="s">
        <v>1</v>
      </c>
    </row>
    <row r="3" spans="1:7" s="1" customFormat="1" ht="15" customHeight="1">
      <c r="A3" s="107" t="s">
        <v>2</v>
      </c>
      <c r="B3" s="108" t="s">
        <v>3</v>
      </c>
      <c r="C3" s="108" t="s">
        <v>4</v>
      </c>
      <c r="D3" s="108" t="s">
        <v>5</v>
      </c>
      <c r="E3" s="109" t="s">
        <v>6</v>
      </c>
      <c r="F3" s="109"/>
      <c r="G3" s="109"/>
    </row>
    <row r="4" spans="1:7" s="1" customFormat="1" ht="15" customHeight="1">
      <c r="A4" s="107"/>
      <c r="B4" s="108"/>
      <c r="C4" s="108"/>
      <c r="D4" s="108"/>
      <c r="E4" s="110" t="s">
        <v>7</v>
      </c>
      <c r="F4" s="111" t="s">
        <v>8</v>
      </c>
      <c r="G4" s="111"/>
    </row>
    <row r="5" spans="1:7" s="1" customFormat="1" ht="15" customHeight="1">
      <c r="A5" s="107"/>
      <c r="B5" s="108"/>
      <c r="C5" s="108"/>
      <c r="D5" s="108"/>
      <c r="E5" s="110"/>
      <c r="F5" s="3" t="s">
        <v>9</v>
      </c>
      <c r="G5" s="4" t="s">
        <v>10</v>
      </c>
    </row>
    <row r="6" spans="1:7" s="8" customFormat="1" ht="9.75" customHeight="1">
      <c r="A6" s="5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</row>
    <row r="7" spans="1:7" ht="19.5" customHeight="1">
      <c r="A7" s="9" t="s">
        <v>11</v>
      </c>
      <c r="B7" s="10"/>
      <c r="C7" s="10"/>
      <c r="D7" s="11" t="s">
        <v>12</v>
      </c>
      <c r="E7" s="12">
        <f>E8+E12</f>
        <v>4436446</v>
      </c>
      <c r="F7" s="12">
        <f>F8+F12</f>
        <v>818423</v>
      </c>
      <c r="G7" s="13">
        <f>G8+G12</f>
        <v>3618023</v>
      </c>
    </row>
    <row r="8" spans="1:7" ht="19.5" customHeight="1">
      <c r="A8" s="112"/>
      <c r="B8" s="15" t="s">
        <v>13</v>
      </c>
      <c r="C8" s="16"/>
      <c r="D8" s="17" t="s">
        <v>14</v>
      </c>
      <c r="E8" s="18">
        <f>SUM(E9:E11)</f>
        <v>4435246</v>
      </c>
      <c r="F8" s="18">
        <f>SUM(F9:F11)</f>
        <v>817223</v>
      </c>
      <c r="G8" s="19">
        <f>SUM(G9:G11)</f>
        <v>3618023</v>
      </c>
    </row>
    <row r="9" spans="1:7" ht="19.5" customHeight="1">
      <c r="A9" s="112"/>
      <c r="B9" s="113"/>
      <c r="C9" s="20" t="s">
        <v>15</v>
      </c>
      <c r="D9" s="21" t="s">
        <v>16</v>
      </c>
      <c r="E9" s="22">
        <f>SUM(F9:G9)</f>
        <v>44634</v>
      </c>
      <c r="F9" s="23">
        <v>44634</v>
      </c>
      <c r="G9" s="24"/>
    </row>
    <row r="10" spans="1:7" ht="19.5" customHeight="1">
      <c r="A10" s="112"/>
      <c r="B10" s="113"/>
      <c r="C10" s="25" t="s">
        <v>17</v>
      </c>
      <c r="D10" s="26" t="s">
        <v>18</v>
      </c>
      <c r="E10" s="22">
        <f>SUM(F10:G10)</f>
        <v>772589</v>
      </c>
      <c r="F10" s="23">
        <v>772589</v>
      </c>
      <c r="G10" s="24"/>
    </row>
    <row r="11" spans="1:10" ht="48" customHeight="1">
      <c r="A11" s="112"/>
      <c r="B11" s="113"/>
      <c r="C11" s="25" t="s">
        <v>19</v>
      </c>
      <c r="D11" s="26" t="s">
        <v>20</v>
      </c>
      <c r="E11" s="22">
        <f>SUM(F11:G11)</f>
        <v>3618023</v>
      </c>
      <c r="F11" s="27"/>
      <c r="G11" s="28">
        <v>3618023</v>
      </c>
      <c r="J11" s="29"/>
    </row>
    <row r="12" spans="1:7" ht="19.5" customHeight="1">
      <c r="A12" s="112"/>
      <c r="B12" s="15" t="s">
        <v>21</v>
      </c>
      <c r="C12" s="16"/>
      <c r="D12" s="17" t="s">
        <v>22</v>
      </c>
      <c r="E12" s="18">
        <f>SUM(E13:E14)</f>
        <v>1200</v>
      </c>
      <c r="F12" s="18">
        <f>SUM(F13:F14)</f>
        <v>1200</v>
      </c>
      <c r="G12" s="19">
        <f>SUM(G13:G14)</f>
        <v>0</v>
      </c>
    </row>
    <row r="13" spans="1:7" ht="19.5" customHeight="1">
      <c r="A13" s="112"/>
      <c r="B13" s="114"/>
      <c r="C13" s="20" t="s">
        <v>15</v>
      </c>
      <c r="D13" s="21" t="s">
        <v>16</v>
      </c>
      <c r="E13" s="30">
        <f>SUM(F13:G13)</f>
        <v>100</v>
      </c>
      <c r="F13" s="30">
        <v>100</v>
      </c>
      <c r="G13" s="31"/>
    </row>
    <row r="14" spans="1:10" ht="48.75" customHeight="1">
      <c r="A14" s="112"/>
      <c r="B14" s="114"/>
      <c r="C14" s="20" t="s">
        <v>23</v>
      </c>
      <c r="D14" s="21" t="s">
        <v>24</v>
      </c>
      <c r="E14" s="22">
        <f>SUM(F14:G14)</f>
        <v>1100</v>
      </c>
      <c r="F14" s="23">
        <v>1100</v>
      </c>
      <c r="G14" s="24"/>
      <c r="J14" s="32"/>
    </row>
    <row r="15" spans="1:7" s="38" customFormat="1" ht="19.5" customHeight="1">
      <c r="A15" s="33" t="s">
        <v>25</v>
      </c>
      <c r="B15" s="34"/>
      <c r="C15" s="34"/>
      <c r="D15" s="35" t="s">
        <v>26</v>
      </c>
      <c r="E15" s="36">
        <f>E16</f>
        <v>404850</v>
      </c>
      <c r="F15" s="36">
        <f>F16</f>
        <v>35050</v>
      </c>
      <c r="G15" s="37">
        <f>G16</f>
        <v>369800</v>
      </c>
    </row>
    <row r="16" spans="1:7" ht="15">
      <c r="A16" s="112"/>
      <c r="B16" s="15" t="s">
        <v>27</v>
      </c>
      <c r="C16" s="16"/>
      <c r="D16" s="17" t="s">
        <v>28</v>
      </c>
      <c r="E16" s="18">
        <f>SUM(E17:E19)</f>
        <v>404850</v>
      </c>
      <c r="F16" s="18">
        <f>SUM(F17:F19)</f>
        <v>35050</v>
      </c>
      <c r="G16" s="19">
        <f>SUM(G17:G19)</f>
        <v>369800</v>
      </c>
    </row>
    <row r="17" spans="1:7" ht="24.75" customHeight="1">
      <c r="A17" s="112"/>
      <c r="B17" s="113"/>
      <c r="C17" s="20" t="s">
        <v>29</v>
      </c>
      <c r="D17" s="21" t="s">
        <v>30</v>
      </c>
      <c r="E17" s="22">
        <f>SUM(F17:G17)</f>
        <v>9722</v>
      </c>
      <c r="F17" s="23">
        <v>9722</v>
      </c>
      <c r="G17" s="24"/>
    </row>
    <row r="18" spans="1:7" ht="47.25" customHeight="1">
      <c r="A18" s="112"/>
      <c r="B18" s="113"/>
      <c r="C18" s="20" t="s">
        <v>23</v>
      </c>
      <c r="D18" s="21" t="s">
        <v>24</v>
      </c>
      <c r="E18" s="22">
        <f>SUM(F18:G18)</f>
        <v>25328</v>
      </c>
      <c r="F18" s="23">
        <v>25328</v>
      </c>
      <c r="G18" s="24"/>
    </row>
    <row r="19" spans="1:7" ht="24.75" customHeight="1">
      <c r="A19" s="112"/>
      <c r="B19" s="113"/>
      <c r="C19" s="20" t="s">
        <v>31</v>
      </c>
      <c r="D19" s="21" t="s">
        <v>32</v>
      </c>
      <c r="E19" s="22">
        <f>SUM(F19:G19)</f>
        <v>369800</v>
      </c>
      <c r="F19" s="27"/>
      <c r="G19" s="28">
        <v>369800</v>
      </c>
    </row>
    <row r="20" spans="1:7" ht="19.5" customHeight="1">
      <c r="A20" s="33" t="s">
        <v>33</v>
      </c>
      <c r="B20" s="34"/>
      <c r="C20" s="34"/>
      <c r="D20" s="35" t="s">
        <v>34</v>
      </c>
      <c r="E20" s="36">
        <f>E21+E23</f>
        <v>277076</v>
      </c>
      <c r="F20" s="36">
        <f>F21+F23</f>
        <v>277076</v>
      </c>
      <c r="G20" s="37">
        <f>G21+G23</f>
        <v>0</v>
      </c>
    </row>
    <row r="21" spans="1:7" ht="15">
      <c r="A21" s="112"/>
      <c r="B21" s="15" t="s">
        <v>35</v>
      </c>
      <c r="C21" s="16"/>
      <c r="D21" s="17" t="s">
        <v>36</v>
      </c>
      <c r="E21" s="18">
        <f>E22</f>
        <v>62376</v>
      </c>
      <c r="F21" s="18">
        <f>F22</f>
        <v>62376</v>
      </c>
      <c r="G21" s="19">
        <f>G22</f>
        <v>0</v>
      </c>
    </row>
    <row r="22" spans="1:7" ht="34.5" customHeight="1">
      <c r="A22" s="112"/>
      <c r="B22" s="20"/>
      <c r="C22" s="20" t="s">
        <v>37</v>
      </c>
      <c r="D22" s="21" t="s">
        <v>38</v>
      </c>
      <c r="E22" s="22">
        <f>SUM(F22:G22)</f>
        <v>62376</v>
      </c>
      <c r="F22" s="23">
        <v>62376</v>
      </c>
      <c r="G22" s="24"/>
    </row>
    <row r="23" spans="1:7" ht="15">
      <c r="A23" s="112"/>
      <c r="B23" s="15" t="s">
        <v>39</v>
      </c>
      <c r="C23" s="16"/>
      <c r="D23" s="17" t="s">
        <v>40</v>
      </c>
      <c r="E23" s="18">
        <f>SUM(E24:E27)</f>
        <v>214700</v>
      </c>
      <c r="F23" s="18">
        <f>SUM(F24:F27)</f>
        <v>214700</v>
      </c>
      <c r="G23" s="19">
        <f>SUM(G24:G27)</f>
        <v>0</v>
      </c>
    </row>
    <row r="24" spans="1:7" ht="19.5" customHeight="1">
      <c r="A24" s="112"/>
      <c r="B24" s="113"/>
      <c r="C24" s="20" t="s">
        <v>15</v>
      </c>
      <c r="D24" s="21" t="s">
        <v>16</v>
      </c>
      <c r="E24" s="22">
        <f>SUM(F24:G24)</f>
        <v>4500</v>
      </c>
      <c r="F24" s="23">
        <v>4500</v>
      </c>
      <c r="G24" s="28"/>
    </row>
    <row r="25" spans="1:7" ht="48" customHeight="1">
      <c r="A25" s="112"/>
      <c r="B25" s="113"/>
      <c r="C25" s="20" t="s">
        <v>23</v>
      </c>
      <c r="D25" s="21" t="s">
        <v>24</v>
      </c>
      <c r="E25" s="22">
        <f>SUM(F25:G25)</f>
        <v>75200</v>
      </c>
      <c r="F25" s="23">
        <v>75200</v>
      </c>
      <c r="G25" s="28"/>
    </row>
    <row r="26" spans="1:7" ht="20.25" customHeight="1">
      <c r="A26" s="112"/>
      <c r="B26" s="113"/>
      <c r="C26" s="20" t="s">
        <v>41</v>
      </c>
      <c r="D26" s="21" t="s">
        <v>42</v>
      </c>
      <c r="E26" s="22">
        <f>SUM(F26:G26)</f>
        <v>60000</v>
      </c>
      <c r="F26" s="23">
        <v>60000</v>
      </c>
      <c r="G26" s="28"/>
    </row>
    <row r="27" spans="1:7" ht="19.5" customHeight="1">
      <c r="A27" s="112"/>
      <c r="B27" s="113"/>
      <c r="C27" s="20" t="s">
        <v>17</v>
      </c>
      <c r="D27" s="21" t="s">
        <v>18</v>
      </c>
      <c r="E27" s="22">
        <f>SUM(F27:G27)</f>
        <v>75000</v>
      </c>
      <c r="F27" s="23">
        <v>75000</v>
      </c>
      <c r="G27" s="28"/>
    </row>
    <row r="28" spans="1:10" ht="25.5" customHeight="1">
      <c r="A28" s="33" t="s">
        <v>43</v>
      </c>
      <c r="B28" s="39"/>
      <c r="C28" s="39"/>
      <c r="D28" s="40" t="s">
        <v>44</v>
      </c>
      <c r="E28" s="41">
        <f>E29</f>
        <v>871</v>
      </c>
      <c r="F28" s="41">
        <f>F29</f>
        <v>871</v>
      </c>
      <c r="G28" s="42">
        <f>G29</f>
        <v>0</v>
      </c>
      <c r="J28" s="35" t="s">
        <v>45</v>
      </c>
    </row>
    <row r="29" spans="1:7" ht="23.25" customHeight="1">
      <c r="A29" s="115"/>
      <c r="B29" s="15" t="s">
        <v>46</v>
      </c>
      <c r="C29" s="16"/>
      <c r="D29" s="17" t="s">
        <v>47</v>
      </c>
      <c r="E29" s="18">
        <f>SUM(E30)</f>
        <v>871</v>
      </c>
      <c r="F29" s="18">
        <f>SUM(F30)</f>
        <v>871</v>
      </c>
      <c r="G29" s="19">
        <f>SUM(G30)</f>
        <v>0</v>
      </c>
    </row>
    <row r="30" spans="1:10" ht="34.5" customHeight="1">
      <c r="A30" s="115"/>
      <c r="B30" s="43"/>
      <c r="C30" s="44" t="s">
        <v>37</v>
      </c>
      <c r="D30" s="45" t="s">
        <v>38</v>
      </c>
      <c r="E30" s="46">
        <f>SUM(F30:G30)</f>
        <v>871</v>
      </c>
      <c r="F30" s="47">
        <v>871</v>
      </c>
      <c r="G30" s="48"/>
      <c r="J30" s="17" t="s">
        <v>48</v>
      </c>
    </row>
    <row r="31" spans="1:7" ht="24" customHeight="1">
      <c r="A31" s="49" t="s">
        <v>49</v>
      </c>
      <c r="B31" s="50"/>
      <c r="C31" s="50"/>
      <c r="D31" s="51" t="s">
        <v>50</v>
      </c>
      <c r="E31" s="52">
        <f aca="true" t="shared" si="0" ref="E31:G32">E32</f>
        <v>200</v>
      </c>
      <c r="F31" s="52">
        <f t="shared" si="0"/>
        <v>200</v>
      </c>
      <c r="G31" s="53">
        <f t="shared" si="0"/>
        <v>0</v>
      </c>
    </row>
    <row r="32" spans="1:7" ht="16.5" customHeight="1">
      <c r="A32" s="116"/>
      <c r="B32" s="54" t="s">
        <v>51</v>
      </c>
      <c r="C32" s="55"/>
      <c r="D32" s="56" t="s">
        <v>52</v>
      </c>
      <c r="E32" s="57">
        <f t="shared" si="0"/>
        <v>200</v>
      </c>
      <c r="F32" s="57">
        <f t="shared" si="0"/>
        <v>200</v>
      </c>
      <c r="G32" s="58">
        <f t="shared" si="0"/>
        <v>0</v>
      </c>
    </row>
    <row r="33" spans="1:7" ht="34.5" customHeight="1">
      <c r="A33" s="116"/>
      <c r="B33" s="59"/>
      <c r="C33" s="59" t="s">
        <v>37</v>
      </c>
      <c r="D33" s="60" t="s">
        <v>38</v>
      </c>
      <c r="E33" s="61">
        <f>SUM(F33:G33)</f>
        <v>200</v>
      </c>
      <c r="F33" s="62">
        <v>200</v>
      </c>
      <c r="G33" s="63"/>
    </row>
    <row r="34" spans="1:7" ht="36" customHeight="1">
      <c r="A34" s="33" t="s">
        <v>53</v>
      </c>
      <c r="B34" s="34"/>
      <c r="C34" s="34"/>
      <c r="D34" s="35" t="s">
        <v>54</v>
      </c>
      <c r="E34" s="36">
        <f>E35+E37+E41+E51+E54</f>
        <v>3411961</v>
      </c>
      <c r="F34" s="36">
        <f>F35+F37+F41+F51+F54</f>
        <v>3411961</v>
      </c>
      <c r="G34" s="37">
        <f>G35+G37+G41+G51+G54</f>
        <v>0</v>
      </c>
    </row>
    <row r="35" spans="1:7" ht="15">
      <c r="A35" s="117"/>
      <c r="B35" s="64" t="s">
        <v>55</v>
      </c>
      <c r="C35" s="65"/>
      <c r="D35" s="66" t="s">
        <v>56</v>
      </c>
      <c r="E35" s="67">
        <f>E36</f>
        <v>20400</v>
      </c>
      <c r="F35" s="67">
        <f>F36</f>
        <v>20400</v>
      </c>
      <c r="G35" s="68">
        <f>G36</f>
        <v>0</v>
      </c>
    </row>
    <row r="36" spans="1:7" ht="26.25" customHeight="1">
      <c r="A36" s="117"/>
      <c r="B36" s="20"/>
      <c r="C36" s="20" t="s">
        <v>57</v>
      </c>
      <c r="D36" s="21" t="s">
        <v>58</v>
      </c>
      <c r="E36" s="22">
        <f>SUM(F36:G36)</f>
        <v>20400</v>
      </c>
      <c r="F36" s="23">
        <v>20400</v>
      </c>
      <c r="G36" s="28"/>
    </row>
    <row r="37" spans="1:7" ht="35.25" customHeight="1">
      <c r="A37" s="117"/>
      <c r="B37" s="15" t="s">
        <v>59</v>
      </c>
      <c r="C37" s="16"/>
      <c r="D37" s="17" t="s">
        <v>60</v>
      </c>
      <c r="E37" s="18">
        <f>SUM(E38:E40)</f>
        <v>322303</v>
      </c>
      <c r="F37" s="18">
        <f>SUM(F38:F40)</f>
        <v>322303</v>
      </c>
      <c r="G37" s="19">
        <f>SUM(G38:G40)</f>
        <v>0</v>
      </c>
    </row>
    <row r="38" spans="1:7" ht="19.5" customHeight="1">
      <c r="A38" s="117"/>
      <c r="B38" s="113"/>
      <c r="C38" s="20" t="s">
        <v>61</v>
      </c>
      <c r="D38" s="21" t="s">
        <v>62</v>
      </c>
      <c r="E38" s="22">
        <f>SUM(F38:G38)</f>
        <v>307200</v>
      </c>
      <c r="F38" s="22">
        <v>307200</v>
      </c>
      <c r="G38" s="28"/>
    </row>
    <row r="39" spans="1:7" ht="19.5" customHeight="1">
      <c r="A39" s="117"/>
      <c r="B39" s="113"/>
      <c r="C39" s="20" t="s">
        <v>63</v>
      </c>
      <c r="D39" s="21" t="s">
        <v>64</v>
      </c>
      <c r="E39" s="22">
        <f>SUM(F39:G39)</f>
        <v>2103</v>
      </c>
      <c r="F39" s="23">
        <v>2103</v>
      </c>
      <c r="G39" s="28"/>
    </row>
    <row r="40" spans="1:7" ht="19.5" customHeight="1">
      <c r="A40" s="117"/>
      <c r="B40" s="113"/>
      <c r="C40" s="20" t="s">
        <v>65</v>
      </c>
      <c r="D40" s="21" t="s">
        <v>66</v>
      </c>
      <c r="E40" s="22">
        <f>SUM(F40:G40)</f>
        <v>13000</v>
      </c>
      <c r="F40" s="23">
        <v>13000</v>
      </c>
      <c r="G40" s="28"/>
    </row>
    <row r="41" spans="1:7" ht="45">
      <c r="A41" s="117"/>
      <c r="B41" s="15" t="s">
        <v>67</v>
      </c>
      <c r="C41" s="16"/>
      <c r="D41" s="17" t="s">
        <v>68</v>
      </c>
      <c r="E41" s="18">
        <f>SUM(E42:E50)</f>
        <v>988750</v>
      </c>
      <c r="F41" s="18">
        <f>SUM(F42:F50)</f>
        <v>988750</v>
      </c>
      <c r="G41" s="19">
        <f>SUM(G42:G50)</f>
        <v>0</v>
      </c>
    </row>
    <row r="42" spans="1:7" ht="19.5" customHeight="1">
      <c r="A42" s="117"/>
      <c r="B42" s="113"/>
      <c r="C42" s="25" t="s">
        <v>61</v>
      </c>
      <c r="D42" s="26" t="s">
        <v>62</v>
      </c>
      <c r="E42" s="30">
        <f aca="true" t="shared" si="1" ref="E42:E50">SUM(F42:G42)</f>
        <v>332400</v>
      </c>
      <c r="F42" s="23">
        <v>332400</v>
      </c>
      <c r="G42" s="28"/>
    </row>
    <row r="43" spans="1:7" ht="19.5" customHeight="1">
      <c r="A43" s="117"/>
      <c r="B43" s="113"/>
      <c r="C43" s="20" t="s">
        <v>63</v>
      </c>
      <c r="D43" s="21" t="s">
        <v>64</v>
      </c>
      <c r="E43" s="30">
        <f t="shared" si="1"/>
        <v>486000</v>
      </c>
      <c r="F43" s="23">
        <v>486000</v>
      </c>
      <c r="G43" s="28"/>
    </row>
    <row r="44" spans="1:7" ht="19.5" customHeight="1">
      <c r="A44" s="117"/>
      <c r="B44" s="113"/>
      <c r="C44" s="20" t="s">
        <v>65</v>
      </c>
      <c r="D44" s="21" t="s">
        <v>66</v>
      </c>
      <c r="E44" s="30">
        <f t="shared" si="1"/>
        <v>37920</v>
      </c>
      <c r="F44" s="23">
        <v>37920</v>
      </c>
      <c r="G44" s="28"/>
    </row>
    <row r="45" spans="1:7" ht="19.5" customHeight="1">
      <c r="A45" s="117"/>
      <c r="B45" s="113"/>
      <c r="C45" s="20" t="s">
        <v>69</v>
      </c>
      <c r="D45" s="21" t="s">
        <v>70</v>
      </c>
      <c r="E45" s="30">
        <f t="shared" si="1"/>
        <v>76480</v>
      </c>
      <c r="F45" s="23">
        <v>76480</v>
      </c>
      <c r="G45" s="28"/>
    </row>
    <row r="46" spans="1:7" ht="19.5" customHeight="1">
      <c r="A46" s="117"/>
      <c r="B46" s="113"/>
      <c r="C46" s="20" t="s">
        <v>71</v>
      </c>
      <c r="D46" s="21" t="s">
        <v>72</v>
      </c>
      <c r="E46" s="30">
        <f t="shared" si="1"/>
        <v>1800</v>
      </c>
      <c r="F46" s="23">
        <v>1800</v>
      </c>
      <c r="G46" s="28"/>
    </row>
    <row r="47" spans="1:7" ht="19.5" customHeight="1">
      <c r="A47" s="117"/>
      <c r="B47" s="113"/>
      <c r="C47" s="20" t="s">
        <v>73</v>
      </c>
      <c r="D47" s="21" t="s">
        <v>74</v>
      </c>
      <c r="E47" s="30">
        <f t="shared" si="1"/>
        <v>250</v>
      </c>
      <c r="F47" s="23">
        <v>250</v>
      </c>
      <c r="G47" s="28"/>
    </row>
    <row r="48" spans="1:7" ht="19.5" customHeight="1">
      <c r="A48" s="117"/>
      <c r="B48" s="113"/>
      <c r="C48" s="20" t="s">
        <v>75</v>
      </c>
      <c r="D48" s="21" t="s">
        <v>76</v>
      </c>
      <c r="E48" s="30">
        <f t="shared" si="1"/>
        <v>400</v>
      </c>
      <c r="F48" s="23">
        <v>400</v>
      </c>
      <c r="G48" s="28"/>
    </row>
    <row r="49" spans="1:7" ht="19.5" customHeight="1">
      <c r="A49" s="117"/>
      <c r="B49" s="113"/>
      <c r="C49" s="20" t="s">
        <v>77</v>
      </c>
      <c r="D49" s="21" t="s">
        <v>78</v>
      </c>
      <c r="E49" s="30">
        <f t="shared" si="1"/>
        <v>50500</v>
      </c>
      <c r="F49" s="23">
        <v>50500</v>
      </c>
      <c r="G49" s="28"/>
    </row>
    <row r="50" spans="1:7" ht="19.5" customHeight="1">
      <c r="A50" s="117"/>
      <c r="B50" s="113"/>
      <c r="C50" s="20" t="s">
        <v>79</v>
      </c>
      <c r="D50" s="21" t="s">
        <v>80</v>
      </c>
      <c r="E50" s="30">
        <f t="shared" si="1"/>
        <v>3000</v>
      </c>
      <c r="F50" s="23">
        <v>3000</v>
      </c>
      <c r="G50" s="28"/>
    </row>
    <row r="51" spans="1:7" ht="27.75" customHeight="1">
      <c r="A51" s="117"/>
      <c r="B51" s="15" t="s">
        <v>81</v>
      </c>
      <c r="C51" s="16"/>
      <c r="D51" s="17" t="s">
        <v>82</v>
      </c>
      <c r="E51" s="18">
        <f>SUM(E52:E53)</f>
        <v>43975</v>
      </c>
      <c r="F51" s="18">
        <f>SUM(F52:F53)</f>
        <v>43975</v>
      </c>
      <c r="G51" s="19">
        <f>SUM(G52:G53)</f>
        <v>0</v>
      </c>
    </row>
    <row r="52" spans="1:7" ht="19.5" customHeight="1">
      <c r="A52" s="117"/>
      <c r="B52" s="113"/>
      <c r="C52" s="20" t="s">
        <v>83</v>
      </c>
      <c r="D52" s="21" t="s">
        <v>84</v>
      </c>
      <c r="E52" s="22">
        <f>SUM(F52:G52)</f>
        <v>13000</v>
      </c>
      <c r="F52" s="23">
        <v>13000</v>
      </c>
      <c r="G52" s="28"/>
    </row>
    <row r="53" spans="1:7" ht="27" customHeight="1">
      <c r="A53" s="117"/>
      <c r="B53" s="113"/>
      <c r="C53" s="20" t="s">
        <v>85</v>
      </c>
      <c r="D53" s="21" t="s">
        <v>86</v>
      </c>
      <c r="E53" s="22">
        <f>SUM(F53:G53)</f>
        <v>30975</v>
      </c>
      <c r="F53" s="23">
        <v>30975</v>
      </c>
      <c r="G53" s="28"/>
    </row>
    <row r="54" spans="1:7" ht="22.5">
      <c r="A54" s="117"/>
      <c r="B54" s="15" t="s">
        <v>87</v>
      </c>
      <c r="C54" s="16"/>
      <c r="D54" s="17" t="s">
        <v>88</v>
      </c>
      <c r="E54" s="18">
        <f>SUM(E55:E56)</f>
        <v>2036533</v>
      </c>
      <c r="F54" s="18">
        <f>SUM(F55:F56)</f>
        <v>2036533</v>
      </c>
      <c r="G54" s="19">
        <f>SUM(G55:G56)</f>
        <v>0</v>
      </c>
    </row>
    <row r="55" spans="1:7" ht="19.5" customHeight="1">
      <c r="A55" s="117"/>
      <c r="B55" s="113"/>
      <c r="C55" s="20" t="s">
        <v>89</v>
      </c>
      <c r="D55" s="21" t="s">
        <v>90</v>
      </c>
      <c r="E55" s="22">
        <f>SUM(F55:G55)</f>
        <v>2034033</v>
      </c>
      <c r="F55" s="23">
        <v>2034033</v>
      </c>
      <c r="G55" s="28"/>
    </row>
    <row r="56" spans="1:7" ht="19.5" customHeight="1">
      <c r="A56" s="117"/>
      <c r="B56" s="113"/>
      <c r="C56" s="20" t="s">
        <v>91</v>
      </c>
      <c r="D56" s="21" t="s">
        <v>92</v>
      </c>
      <c r="E56" s="22">
        <f>SUM(F56:G56)</f>
        <v>2500</v>
      </c>
      <c r="F56" s="23">
        <v>2500</v>
      </c>
      <c r="G56" s="28"/>
    </row>
    <row r="57" spans="1:7" ht="19.5" customHeight="1">
      <c r="A57" s="33" t="s">
        <v>93</v>
      </c>
      <c r="B57" s="34"/>
      <c r="C57" s="34"/>
      <c r="D57" s="35" t="s">
        <v>94</v>
      </c>
      <c r="E57" s="36">
        <f>E58+E60+E62</f>
        <v>7447119</v>
      </c>
      <c r="F57" s="36">
        <f>F58+F60+F62</f>
        <v>7447119</v>
      </c>
      <c r="G57" s="37">
        <f>G58+G60+G62</f>
        <v>0</v>
      </c>
    </row>
    <row r="58" spans="1:7" ht="22.5">
      <c r="A58" s="118"/>
      <c r="B58" s="15" t="s">
        <v>95</v>
      </c>
      <c r="C58" s="16"/>
      <c r="D58" s="17" t="s">
        <v>96</v>
      </c>
      <c r="E58" s="18">
        <f>SUM(E59)</f>
        <v>4777044</v>
      </c>
      <c r="F58" s="18">
        <f>F59</f>
        <v>4777044</v>
      </c>
      <c r="G58" s="19">
        <f>G59</f>
        <v>0</v>
      </c>
    </row>
    <row r="59" spans="1:7" ht="19.5" customHeight="1">
      <c r="A59" s="118"/>
      <c r="B59" s="20"/>
      <c r="C59" s="20" t="s">
        <v>97</v>
      </c>
      <c r="D59" s="21" t="s">
        <v>98</v>
      </c>
      <c r="E59" s="22">
        <f>SUM(F59:G59)</f>
        <v>4777044</v>
      </c>
      <c r="F59" s="23">
        <v>4777044</v>
      </c>
      <c r="G59" s="28"/>
    </row>
    <row r="60" spans="1:7" ht="15">
      <c r="A60" s="118"/>
      <c r="B60" s="15" t="s">
        <v>99</v>
      </c>
      <c r="C60" s="16"/>
      <c r="D60" s="17" t="s">
        <v>100</v>
      </c>
      <c r="E60" s="18">
        <f>SUM(E61)</f>
        <v>2666575</v>
      </c>
      <c r="F60" s="18">
        <f>F61</f>
        <v>2666575</v>
      </c>
      <c r="G60" s="19">
        <f>G61</f>
        <v>0</v>
      </c>
    </row>
    <row r="61" spans="1:7" ht="19.5" customHeight="1">
      <c r="A61" s="118"/>
      <c r="B61" s="69"/>
      <c r="C61" s="69" t="s">
        <v>97</v>
      </c>
      <c r="D61" s="70" t="s">
        <v>98</v>
      </c>
      <c r="E61" s="71">
        <f>SUM(F61:G61)</f>
        <v>2666575</v>
      </c>
      <c r="F61" s="72">
        <v>2666575</v>
      </c>
      <c r="G61" s="73"/>
    </row>
    <row r="62" spans="1:7" ht="15">
      <c r="A62" s="119"/>
      <c r="B62" s="74" t="s">
        <v>101</v>
      </c>
      <c r="C62" s="75"/>
      <c r="D62" s="76" t="s">
        <v>102</v>
      </c>
      <c r="E62" s="77">
        <f>E63</f>
        <v>3500</v>
      </c>
      <c r="F62" s="77">
        <f>F63</f>
        <v>3500</v>
      </c>
      <c r="G62" s="78">
        <f>G63</f>
        <v>0</v>
      </c>
    </row>
    <row r="63" spans="1:7" ht="19.5" customHeight="1">
      <c r="A63" s="119"/>
      <c r="B63" s="20"/>
      <c r="C63" s="20" t="s">
        <v>103</v>
      </c>
      <c r="D63" s="21" t="s">
        <v>104</v>
      </c>
      <c r="E63" s="22">
        <f>SUM(F63:G63)</f>
        <v>3500</v>
      </c>
      <c r="F63" s="23">
        <v>3500</v>
      </c>
      <c r="G63" s="24"/>
    </row>
    <row r="64" spans="1:7" ht="19.5" customHeight="1">
      <c r="A64" s="33" t="s">
        <v>105</v>
      </c>
      <c r="B64" s="34"/>
      <c r="C64" s="34"/>
      <c r="D64" s="35" t="s">
        <v>106</v>
      </c>
      <c r="E64" s="36">
        <f>E65+E67+E75+E72</f>
        <v>592377.8</v>
      </c>
      <c r="F64" s="36">
        <f>F65+F67+F75+F72</f>
        <v>592377.8</v>
      </c>
      <c r="G64" s="37">
        <f>G65+G67+G75</f>
        <v>0</v>
      </c>
    </row>
    <row r="65" spans="1:7" ht="15">
      <c r="A65" s="112"/>
      <c r="B65" s="15" t="s">
        <v>107</v>
      </c>
      <c r="C65" s="16"/>
      <c r="D65" s="17" t="s">
        <v>108</v>
      </c>
      <c r="E65" s="18">
        <f>E66</f>
        <v>6500</v>
      </c>
      <c r="F65" s="18">
        <f>F66</f>
        <v>6500</v>
      </c>
      <c r="G65" s="19">
        <f>G66</f>
        <v>0</v>
      </c>
    </row>
    <row r="66" spans="1:7" ht="44.25" customHeight="1">
      <c r="A66" s="112"/>
      <c r="B66" s="20"/>
      <c r="C66" s="20" t="s">
        <v>23</v>
      </c>
      <c r="D66" s="21" t="s">
        <v>24</v>
      </c>
      <c r="E66" s="22">
        <f>SUM(F66:G66)</f>
        <v>6500</v>
      </c>
      <c r="F66" s="23">
        <v>6500</v>
      </c>
      <c r="G66" s="28"/>
    </row>
    <row r="67" spans="1:7" ht="15">
      <c r="A67" s="112"/>
      <c r="B67" s="15" t="s">
        <v>109</v>
      </c>
      <c r="C67" s="16"/>
      <c r="D67" s="17" t="s">
        <v>110</v>
      </c>
      <c r="E67" s="18">
        <f>SUM(E68:E71)</f>
        <v>455792.80000000005</v>
      </c>
      <c r="F67" s="18">
        <f>SUM(F68:F71)</f>
        <v>455792.80000000005</v>
      </c>
      <c r="G67" s="19">
        <f>SUM(G68:G71)</f>
        <v>0</v>
      </c>
    </row>
    <row r="68" spans="1:7" ht="20.25" customHeight="1">
      <c r="A68" s="112"/>
      <c r="B68" s="113"/>
      <c r="C68" s="20" t="s">
        <v>41</v>
      </c>
      <c r="D68" s="60" t="s">
        <v>42</v>
      </c>
      <c r="E68" s="22">
        <f>SUM(F68:G68)</f>
        <v>55248</v>
      </c>
      <c r="F68" s="23">
        <v>55248</v>
      </c>
      <c r="G68" s="24"/>
    </row>
    <row r="69" spans="1:7" ht="47.25" customHeight="1">
      <c r="A69" s="112"/>
      <c r="B69" s="113"/>
      <c r="C69" s="79" t="s">
        <v>111</v>
      </c>
      <c r="D69" s="80" t="s">
        <v>112</v>
      </c>
      <c r="E69" s="81">
        <f>SUM(F69:G69)</f>
        <v>341695.58</v>
      </c>
      <c r="F69" s="23">
        <v>341695.58</v>
      </c>
      <c r="G69" s="24"/>
    </row>
    <row r="70" spans="1:7" ht="49.5" customHeight="1">
      <c r="A70" s="112"/>
      <c r="B70" s="113"/>
      <c r="C70" s="20" t="s">
        <v>113</v>
      </c>
      <c r="D70" s="82" t="s">
        <v>112</v>
      </c>
      <c r="E70" s="22">
        <f>SUM(F70:G70)</f>
        <v>54249.22</v>
      </c>
      <c r="F70" s="23">
        <v>54249.22</v>
      </c>
      <c r="G70" s="24"/>
    </row>
    <row r="71" spans="1:7" ht="37.5" customHeight="1">
      <c r="A71" s="112"/>
      <c r="B71" s="113"/>
      <c r="C71" s="20" t="s">
        <v>114</v>
      </c>
      <c r="D71" s="21" t="s">
        <v>115</v>
      </c>
      <c r="E71" s="22">
        <f>SUM(F71:G71)</f>
        <v>4600</v>
      </c>
      <c r="F71" s="23">
        <v>4600</v>
      </c>
      <c r="G71" s="24"/>
    </row>
    <row r="72" spans="1:7" ht="17.25" customHeight="1">
      <c r="A72" s="112"/>
      <c r="B72" s="15" t="s">
        <v>116</v>
      </c>
      <c r="C72" s="15"/>
      <c r="D72" s="17" t="s">
        <v>22</v>
      </c>
      <c r="E72" s="18">
        <f>SUM(E73:E74)</f>
        <v>125585</v>
      </c>
      <c r="F72" s="83">
        <f>SUM(F73:F74)</f>
        <v>125585</v>
      </c>
      <c r="G72" s="84"/>
    </row>
    <row r="73" spans="1:7" ht="45.75" customHeight="1">
      <c r="A73" s="112"/>
      <c r="B73" s="113"/>
      <c r="C73" s="79" t="s">
        <v>111</v>
      </c>
      <c r="D73" s="80" t="s">
        <v>112</v>
      </c>
      <c r="E73" s="22">
        <f>SUM(F73:G73)</f>
        <v>106747.25</v>
      </c>
      <c r="F73" s="23">
        <v>106747.25</v>
      </c>
      <c r="G73" s="24"/>
    </row>
    <row r="74" spans="1:7" ht="45" customHeight="1">
      <c r="A74" s="112"/>
      <c r="B74" s="113"/>
      <c r="C74" s="20" t="s">
        <v>113</v>
      </c>
      <c r="D74" s="82" t="s">
        <v>112</v>
      </c>
      <c r="E74" s="22">
        <f>SUM(F74:G74)</f>
        <v>18837.75</v>
      </c>
      <c r="F74" s="23">
        <v>18837.75</v>
      </c>
      <c r="G74" s="24"/>
    </row>
    <row r="75" spans="1:7" ht="12.75">
      <c r="A75" s="112"/>
      <c r="B75" s="15" t="s">
        <v>117</v>
      </c>
      <c r="C75" s="15"/>
      <c r="D75" s="17" t="s">
        <v>118</v>
      </c>
      <c r="E75" s="18">
        <f>E76</f>
        <v>4500</v>
      </c>
      <c r="F75" s="18">
        <f>F76</f>
        <v>4500</v>
      </c>
      <c r="G75" s="19">
        <f>G76</f>
        <v>0</v>
      </c>
    </row>
    <row r="76" spans="1:7" ht="19.5" customHeight="1">
      <c r="A76" s="112"/>
      <c r="B76" s="20"/>
      <c r="C76" s="20" t="s">
        <v>41</v>
      </c>
      <c r="D76" s="21" t="s">
        <v>42</v>
      </c>
      <c r="E76" s="22">
        <f>SUM(F76:G76)</f>
        <v>4500</v>
      </c>
      <c r="F76" s="23">
        <v>4500</v>
      </c>
      <c r="G76" s="24"/>
    </row>
    <row r="77" spans="1:7" ht="19.5" customHeight="1">
      <c r="A77" s="33" t="s">
        <v>119</v>
      </c>
      <c r="B77" s="34"/>
      <c r="C77" s="34"/>
      <c r="D77" s="35" t="s">
        <v>120</v>
      </c>
      <c r="E77" s="36">
        <f>E78+E81+E84+E86+E88+E90+E93</f>
        <v>1803500</v>
      </c>
      <c r="F77" s="36">
        <f>F78+F81+F84+F86+F88+F90+F93</f>
        <v>1803500</v>
      </c>
      <c r="G77" s="37">
        <f>G78+G81+G84+G86+G88+G90+G93</f>
        <v>0</v>
      </c>
    </row>
    <row r="78" spans="1:7" ht="35.25" customHeight="1">
      <c r="A78" s="120"/>
      <c r="B78" s="15" t="s">
        <v>121</v>
      </c>
      <c r="C78" s="16"/>
      <c r="D78" s="17" t="s">
        <v>122</v>
      </c>
      <c r="E78" s="18">
        <f>SUM(E79:E80)</f>
        <v>1597000</v>
      </c>
      <c r="F78" s="18">
        <f>SUM(F79:F80)</f>
        <v>1597000</v>
      </c>
      <c r="G78" s="19">
        <f>SUM(G79:G80)</f>
        <v>0</v>
      </c>
    </row>
    <row r="79" spans="1:7" ht="37.5" customHeight="1">
      <c r="A79" s="120"/>
      <c r="B79" s="20"/>
      <c r="C79" s="20" t="s">
        <v>37</v>
      </c>
      <c r="D79" s="21" t="s">
        <v>38</v>
      </c>
      <c r="E79" s="22">
        <f>SUM(F79:G79)</f>
        <v>1590000</v>
      </c>
      <c r="F79" s="23">
        <v>1590000</v>
      </c>
      <c r="G79" s="24"/>
    </row>
    <row r="80" spans="1:7" ht="35.25" customHeight="1">
      <c r="A80" s="120"/>
      <c r="B80" s="20"/>
      <c r="C80" s="20" t="s">
        <v>123</v>
      </c>
      <c r="D80" s="21" t="s">
        <v>124</v>
      </c>
      <c r="E80" s="22">
        <f>SUM(F80:G80)</f>
        <v>7000</v>
      </c>
      <c r="F80" s="23">
        <v>7000</v>
      </c>
      <c r="G80" s="24"/>
    </row>
    <row r="81" spans="1:7" ht="49.5" customHeight="1">
      <c r="A81" s="120"/>
      <c r="B81" s="15" t="s">
        <v>125</v>
      </c>
      <c r="C81" s="16"/>
      <c r="D81" s="17" t="s">
        <v>126</v>
      </c>
      <c r="E81" s="18">
        <f>E82+E83</f>
        <v>2600</v>
      </c>
      <c r="F81" s="18">
        <f>F82+F83</f>
        <v>2600</v>
      </c>
      <c r="G81" s="19">
        <f>G82+G83</f>
        <v>0</v>
      </c>
    </row>
    <row r="82" spans="1:7" ht="36.75" customHeight="1">
      <c r="A82" s="120"/>
      <c r="B82" s="113"/>
      <c r="C82" s="20" t="s">
        <v>37</v>
      </c>
      <c r="D82" s="21" t="s">
        <v>38</v>
      </c>
      <c r="E82" s="22">
        <f>SUM(F82:G82)</f>
        <v>1200</v>
      </c>
      <c r="F82" s="23">
        <v>1200</v>
      </c>
      <c r="G82" s="28"/>
    </row>
    <row r="83" spans="1:7" ht="27.75" customHeight="1">
      <c r="A83" s="120"/>
      <c r="B83" s="113"/>
      <c r="C83" s="20" t="s">
        <v>127</v>
      </c>
      <c r="D83" s="21" t="s">
        <v>128</v>
      </c>
      <c r="E83" s="22">
        <f>SUM(F83:G83)</f>
        <v>1400</v>
      </c>
      <c r="F83" s="23">
        <v>1400</v>
      </c>
      <c r="G83" s="28"/>
    </row>
    <row r="84" spans="1:7" ht="24.75" customHeight="1">
      <c r="A84" s="120"/>
      <c r="B84" s="15" t="s">
        <v>129</v>
      </c>
      <c r="C84" s="16"/>
      <c r="D84" s="17" t="s">
        <v>130</v>
      </c>
      <c r="E84" s="18">
        <f>E85</f>
        <v>14000</v>
      </c>
      <c r="F84" s="18">
        <f>F85</f>
        <v>14000</v>
      </c>
      <c r="G84" s="19">
        <f>G85</f>
        <v>0</v>
      </c>
    </row>
    <row r="85" spans="1:7" ht="24.75" customHeight="1">
      <c r="A85" s="120"/>
      <c r="B85" s="25"/>
      <c r="C85" s="20" t="s">
        <v>127</v>
      </c>
      <c r="D85" s="21" t="s">
        <v>128</v>
      </c>
      <c r="E85" s="22">
        <f>SUM(F85:G85)</f>
        <v>14000</v>
      </c>
      <c r="F85" s="23">
        <v>14000</v>
      </c>
      <c r="G85" s="28"/>
    </row>
    <row r="86" spans="1:7" ht="24.75" customHeight="1">
      <c r="A86" s="120"/>
      <c r="B86" s="15" t="s">
        <v>131</v>
      </c>
      <c r="C86" s="16"/>
      <c r="D86" s="17" t="s">
        <v>132</v>
      </c>
      <c r="E86" s="18">
        <f>E87</f>
        <v>15000</v>
      </c>
      <c r="F86" s="18">
        <f>F87</f>
        <v>15000</v>
      </c>
      <c r="G86" s="19">
        <f>G87</f>
        <v>0</v>
      </c>
    </row>
    <row r="87" spans="1:7" ht="24" customHeight="1">
      <c r="A87" s="120"/>
      <c r="B87" s="20"/>
      <c r="C87" s="20" t="s">
        <v>127</v>
      </c>
      <c r="D87" s="21" t="s">
        <v>128</v>
      </c>
      <c r="E87" s="22">
        <f>SUM(F87:G87)</f>
        <v>15000</v>
      </c>
      <c r="F87" s="23">
        <v>15000</v>
      </c>
      <c r="G87" s="28"/>
    </row>
    <row r="88" spans="1:7" ht="18.75" customHeight="1">
      <c r="A88" s="120"/>
      <c r="B88" s="15" t="s">
        <v>133</v>
      </c>
      <c r="C88" s="16"/>
      <c r="D88" s="17" t="s">
        <v>134</v>
      </c>
      <c r="E88" s="18">
        <f>E89</f>
        <v>96000</v>
      </c>
      <c r="F88" s="18">
        <f>F89</f>
        <v>96000</v>
      </c>
      <c r="G88" s="19">
        <f>G89</f>
        <v>0</v>
      </c>
    </row>
    <row r="89" spans="1:7" ht="33.75">
      <c r="A89" s="120"/>
      <c r="B89" s="20"/>
      <c r="C89" s="20" t="s">
        <v>127</v>
      </c>
      <c r="D89" s="21" t="s">
        <v>128</v>
      </c>
      <c r="E89" s="22">
        <f>SUM(F89:G89)</f>
        <v>96000</v>
      </c>
      <c r="F89" s="23">
        <v>96000</v>
      </c>
      <c r="G89" s="28"/>
    </row>
    <row r="90" spans="1:7" ht="15.75" customHeight="1">
      <c r="A90" s="120"/>
      <c r="B90" s="15" t="s">
        <v>135</v>
      </c>
      <c r="C90" s="15"/>
      <c r="D90" s="17" t="s">
        <v>136</v>
      </c>
      <c r="E90" s="18">
        <f>E91+E92</f>
        <v>32100</v>
      </c>
      <c r="F90" s="18">
        <f>F91+F92</f>
        <v>32100</v>
      </c>
      <c r="G90" s="19">
        <f>G91+G94</f>
        <v>0</v>
      </c>
    </row>
    <row r="91" spans="1:7" ht="39" customHeight="1">
      <c r="A91" s="120"/>
      <c r="B91" s="121"/>
      <c r="C91" s="20" t="s">
        <v>37</v>
      </c>
      <c r="D91" s="21" t="s">
        <v>38</v>
      </c>
      <c r="E91" s="22">
        <f>SUM(F91:G91)</f>
        <v>32000</v>
      </c>
      <c r="F91" s="23">
        <v>32000</v>
      </c>
      <c r="G91" s="28"/>
    </row>
    <row r="92" spans="1:7" ht="39" customHeight="1">
      <c r="A92" s="120"/>
      <c r="B92" s="121"/>
      <c r="C92" s="69" t="s">
        <v>123</v>
      </c>
      <c r="D92" s="70" t="s">
        <v>124</v>
      </c>
      <c r="E92" s="71">
        <f>SUM(F92:G92)</f>
        <v>100</v>
      </c>
      <c r="F92" s="72">
        <v>100</v>
      </c>
      <c r="G92" s="85"/>
    </row>
    <row r="93" spans="1:7" ht="16.5" customHeight="1">
      <c r="A93" s="120"/>
      <c r="B93" s="64" t="s">
        <v>137</v>
      </c>
      <c r="C93" s="64"/>
      <c r="D93" s="66" t="s">
        <v>22</v>
      </c>
      <c r="E93" s="67">
        <f>E94</f>
        <v>46800</v>
      </c>
      <c r="F93" s="67">
        <f>F94</f>
        <v>46800</v>
      </c>
      <c r="G93" s="68">
        <f>G94</f>
        <v>0</v>
      </c>
    </row>
    <row r="94" spans="1:7" ht="28.5" customHeight="1">
      <c r="A94" s="120"/>
      <c r="B94" s="59"/>
      <c r="C94" s="59" t="s">
        <v>127</v>
      </c>
      <c r="D94" s="60" t="s">
        <v>128</v>
      </c>
      <c r="E94" s="61">
        <f>F94</f>
        <v>46800</v>
      </c>
      <c r="F94" s="62">
        <v>46800</v>
      </c>
      <c r="G94" s="63"/>
    </row>
    <row r="95" spans="1:7" ht="19.5" customHeight="1">
      <c r="A95" s="33" t="s">
        <v>138</v>
      </c>
      <c r="B95" s="34"/>
      <c r="C95" s="34"/>
      <c r="D95" s="35" t="s">
        <v>139</v>
      </c>
      <c r="E95" s="36">
        <f>E96+E98</f>
        <v>408092</v>
      </c>
      <c r="F95" s="36">
        <f>F96+F98</f>
        <v>408092</v>
      </c>
      <c r="G95" s="37">
        <f>G96+G98</f>
        <v>0</v>
      </c>
    </row>
    <row r="96" spans="1:7" ht="15">
      <c r="A96" s="117"/>
      <c r="B96" s="64" t="s">
        <v>140</v>
      </c>
      <c r="C96" s="65"/>
      <c r="D96" s="66" t="s">
        <v>141</v>
      </c>
      <c r="E96" s="67">
        <f>E97</f>
        <v>258092</v>
      </c>
      <c r="F96" s="67">
        <f>F97</f>
        <v>258092</v>
      </c>
      <c r="G96" s="68">
        <f>G97</f>
        <v>0</v>
      </c>
    </row>
    <row r="97" spans="1:7" ht="15" customHeight="1">
      <c r="A97" s="117"/>
      <c r="B97" s="25"/>
      <c r="C97" s="25" t="s">
        <v>41</v>
      </c>
      <c r="D97" s="26" t="s">
        <v>42</v>
      </c>
      <c r="E97" s="30">
        <f>SUM(F97:G97)</f>
        <v>258092</v>
      </c>
      <c r="F97" s="86">
        <v>258092</v>
      </c>
      <c r="G97" s="28"/>
    </row>
    <row r="98" spans="1:7" ht="22.5">
      <c r="A98" s="117"/>
      <c r="B98" s="15" t="s">
        <v>142</v>
      </c>
      <c r="C98" s="16"/>
      <c r="D98" s="17" t="s">
        <v>143</v>
      </c>
      <c r="E98" s="18">
        <f>E99</f>
        <v>150000</v>
      </c>
      <c r="F98" s="18">
        <f>F99</f>
        <v>150000</v>
      </c>
      <c r="G98" s="19">
        <f>G99</f>
        <v>0</v>
      </c>
    </row>
    <row r="99" spans="1:7" ht="15" customHeight="1">
      <c r="A99" s="117"/>
      <c r="B99" s="87"/>
      <c r="C99" s="87" t="s">
        <v>15</v>
      </c>
      <c r="D99" s="88" t="s">
        <v>16</v>
      </c>
      <c r="E99" s="89">
        <f>SUM(F99:G99)</f>
        <v>150000</v>
      </c>
      <c r="F99" s="90">
        <v>150000</v>
      </c>
      <c r="G99" s="63"/>
    </row>
    <row r="100" spans="1:7" ht="15" customHeight="1">
      <c r="A100" s="91" t="s">
        <v>144</v>
      </c>
      <c r="B100" s="34"/>
      <c r="C100" s="34"/>
      <c r="D100" s="35" t="s">
        <v>145</v>
      </c>
      <c r="E100" s="36">
        <f>E101</f>
        <v>14821</v>
      </c>
      <c r="F100" s="36">
        <f>F101</f>
        <v>14821</v>
      </c>
      <c r="G100" s="37">
        <f>G101+G103</f>
        <v>0</v>
      </c>
    </row>
    <row r="101" spans="1:7" ht="15" customHeight="1">
      <c r="A101" s="14"/>
      <c r="B101" s="64" t="s">
        <v>146</v>
      </c>
      <c r="C101" s="65"/>
      <c r="D101" s="66" t="s">
        <v>147</v>
      </c>
      <c r="E101" s="67">
        <f>E102</f>
        <v>14821</v>
      </c>
      <c r="F101" s="67">
        <f>F102</f>
        <v>14821</v>
      </c>
      <c r="G101" s="68">
        <f>G102</f>
        <v>0</v>
      </c>
    </row>
    <row r="102" spans="1:7" ht="48" customHeight="1">
      <c r="A102" s="14"/>
      <c r="B102" s="25"/>
      <c r="C102" s="25" t="s">
        <v>111</v>
      </c>
      <c r="D102" s="26" t="s">
        <v>20</v>
      </c>
      <c r="E102" s="30">
        <f>SUM(F102:G102)</f>
        <v>14821</v>
      </c>
      <c r="F102" s="86">
        <v>14821</v>
      </c>
      <c r="G102" s="24"/>
    </row>
    <row r="103" spans="1:7" ht="19.5" customHeight="1">
      <c r="A103" s="33" t="s">
        <v>148</v>
      </c>
      <c r="B103" s="34"/>
      <c r="C103" s="34"/>
      <c r="D103" s="35" t="s">
        <v>149</v>
      </c>
      <c r="E103" s="36">
        <f aca="true" t="shared" si="2" ref="E103:G104">E104</f>
        <v>92000</v>
      </c>
      <c r="F103" s="36">
        <f t="shared" si="2"/>
        <v>92000</v>
      </c>
      <c r="G103" s="36">
        <f t="shared" si="2"/>
        <v>0</v>
      </c>
    </row>
    <row r="104" spans="1:7" ht="18.75" customHeight="1">
      <c r="A104" s="122"/>
      <c r="B104" s="15" t="s">
        <v>150</v>
      </c>
      <c r="C104" s="15"/>
      <c r="D104" s="17" t="s">
        <v>151</v>
      </c>
      <c r="E104" s="18">
        <f t="shared" si="2"/>
        <v>92000</v>
      </c>
      <c r="F104" s="18">
        <f t="shared" si="2"/>
        <v>92000</v>
      </c>
      <c r="G104" s="19">
        <f t="shared" si="2"/>
        <v>0</v>
      </c>
    </row>
    <row r="105" spans="1:7" ht="19.5" customHeight="1">
      <c r="A105" s="122"/>
      <c r="B105" s="25"/>
      <c r="C105" s="25" t="s">
        <v>17</v>
      </c>
      <c r="D105" s="26" t="s">
        <v>18</v>
      </c>
      <c r="E105" s="30">
        <f>SUM(F105:G105)</f>
        <v>92000</v>
      </c>
      <c r="F105" s="23">
        <v>92000</v>
      </c>
      <c r="G105" s="31"/>
    </row>
    <row r="106" spans="1:8" ht="23.25" customHeight="1">
      <c r="A106" s="123" t="s">
        <v>152</v>
      </c>
      <c r="B106" s="123"/>
      <c r="C106" s="123"/>
      <c r="D106" s="123"/>
      <c r="E106" s="92">
        <f>E7+E15+E20+E28+E31+E34+E57+E64+E77+E95+E103+E100</f>
        <v>18889313.8</v>
      </c>
      <c r="F106" s="92">
        <f>F7+F15+F20+F28+F31+F34+F57+F64+F77+F95+F103+F100</f>
        <v>14901490.8</v>
      </c>
      <c r="G106" s="92">
        <f>G7+G15+G20+G28+G31+G34+G57+G64+G77+G95+G103+G100</f>
        <v>3987823</v>
      </c>
      <c r="H106" s="93"/>
    </row>
    <row r="107" spans="1:8" ht="12.75">
      <c r="A107" s="124" t="s">
        <v>153</v>
      </c>
      <c r="B107" s="124"/>
      <c r="C107" s="124"/>
      <c r="D107" s="124"/>
      <c r="E107" s="94">
        <f aca="true" t="shared" si="3" ref="E107:E112">F107+G107</f>
        <v>5999399.800000001</v>
      </c>
      <c r="F107" s="94">
        <f>F22+F30+F33+F79+F82+F83+F85+F87+F89+F91+F94+F69+F70+F73+F74</f>
        <v>2381376.8000000003</v>
      </c>
      <c r="G107" s="95">
        <f>G11</f>
        <v>3618023</v>
      </c>
      <c r="H107" s="93" t="e">
        <f>E8+E12+#REF!+E16+E21+E23+#REF!+E32+E35+E37+E41+E51+E54+E58+E60+E62+E65+E67+E75+E78+E81+E84+E88+E90+E96+E104</f>
        <v>#REF!</v>
      </c>
    </row>
    <row r="108" spans="1:8" ht="19.5" customHeight="1">
      <c r="A108" s="96"/>
      <c r="B108" s="125" t="s">
        <v>154</v>
      </c>
      <c r="C108" s="125"/>
      <c r="D108" s="125"/>
      <c r="E108" s="97">
        <f t="shared" si="3"/>
        <v>1686647</v>
      </c>
      <c r="F108" s="97">
        <f>F22+F33+F82+F91+F30+F79</f>
        <v>1686647</v>
      </c>
      <c r="G108" s="98"/>
      <c r="H108" s="93">
        <f>SUM(F106:G106)</f>
        <v>18889313.8</v>
      </c>
    </row>
    <row r="109" spans="1:7" ht="24" customHeight="1">
      <c r="A109" s="99"/>
      <c r="B109" s="125" t="s">
        <v>155</v>
      </c>
      <c r="C109" s="125"/>
      <c r="D109" s="125"/>
      <c r="E109" s="97">
        <f t="shared" si="3"/>
        <v>0</v>
      </c>
      <c r="F109" s="97">
        <v>0</v>
      </c>
      <c r="G109" s="98"/>
    </row>
    <row r="110" spans="1:8" ht="27.75" customHeight="1">
      <c r="A110" s="99"/>
      <c r="B110" s="125" t="s">
        <v>156</v>
      </c>
      <c r="C110" s="125"/>
      <c r="D110" s="125"/>
      <c r="E110" s="97">
        <f t="shared" si="3"/>
        <v>4600</v>
      </c>
      <c r="F110" s="97">
        <f>F71</f>
        <v>4600</v>
      </c>
      <c r="G110" s="98"/>
      <c r="H110" s="93"/>
    </row>
    <row r="111" spans="1:7" ht="20.25" customHeight="1">
      <c r="A111" s="100"/>
      <c r="B111" s="125" t="s">
        <v>157</v>
      </c>
      <c r="C111" s="125"/>
      <c r="D111" s="125"/>
      <c r="E111" s="97">
        <f t="shared" si="3"/>
        <v>4154373.8</v>
      </c>
      <c r="F111" s="97">
        <v>536350.8</v>
      </c>
      <c r="G111" s="98">
        <f>+G11</f>
        <v>3618023</v>
      </c>
    </row>
    <row r="112" spans="1:7" ht="19.5" customHeight="1">
      <c r="A112" s="126" t="s">
        <v>158</v>
      </c>
      <c r="B112" s="126"/>
      <c r="C112" s="126"/>
      <c r="D112" s="126"/>
      <c r="E112" s="101">
        <f t="shared" si="3"/>
        <v>30975</v>
      </c>
      <c r="F112" s="101">
        <f>F53</f>
        <v>30975</v>
      </c>
      <c r="G112" s="102"/>
    </row>
    <row r="113" spans="2:5" ht="12.75">
      <c r="B113" s="103"/>
      <c r="C113" s="103"/>
      <c r="D113" s="103"/>
      <c r="E113" s="93"/>
    </row>
    <row r="114" spans="2:4" ht="12.75">
      <c r="B114" s="103"/>
      <c r="C114" s="103"/>
      <c r="D114" s="103"/>
    </row>
    <row r="115" spans="2:4" ht="12.75">
      <c r="B115" s="103"/>
      <c r="C115" s="103"/>
      <c r="D115" s="103"/>
    </row>
    <row r="116" spans="2:4" ht="12.75">
      <c r="B116" s="104">
        <f>E14+E17+E18+E19+E25+E66</f>
        <v>487650</v>
      </c>
      <c r="C116" s="103"/>
      <c r="D116" s="103"/>
    </row>
    <row r="117" spans="2:4" ht="12.75">
      <c r="B117" s="105" t="e">
        <f>E9+E11+E13+E24+E26+E27+E63+#REF!+E76+E105</f>
        <v>#REF!</v>
      </c>
      <c r="C117" s="103"/>
      <c r="D117" s="103"/>
    </row>
    <row r="118" spans="2:4" ht="12.75">
      <c r="B118" s="103"/>
      <c r="C118" s="103"/>
      <c r="D118" s="103"/>
    </row>
    <row r="119" spans="2:4" ht="12.75">
      <c r="B119" s="103"/>
      <c r="C119" s="103"/>
      <c r="D119" s="103"/>
    </row>
    <row r="120" spans="2:4" ht="12.75">
      <c r="B120" s="103"/>
      <c r="C120" s="103"/>
      <c r="D120" s="103"/>
    </row>
    <row r="121" spans="2:4" ht="12.75">
      <c r="B121" s="103"/>
      <c r="C121" s="103"/>
      <c r="D121" s="103"/>
    </row>
    <row r="122" spans="2:4" ht="12.75">
      <c r="B122" s="103"/>
      <c r="C122" s="103"/>
      <c r="D122" s="103"/>
    </row>
    <row r="123" spans="2:4" ht="12.75">
      <c r="B123" s="103"/>
      <c r="C123" s="103"/>
      <c r="D123" s="103"/>
    </row>
    <row r="124" spans="2:4" ht="12.75">
      <c r="B124" s="103"/>
      <c r="C124" s="103"/>
      <c r="D124" s="103"/>
    </row>
    <row r="125" spans="2:4" ht="12.75">
      <c r="B125" s="103"/>
      <c r="C125" s="103"/>
      <c r="D125" s="103"/>
    </row>
    <row r="126" spans="2:4" ht="12.75">
      <c r="B126" s="103"/>
      <c r="C126" s="103"/>
      <c r="D126" s="103"/>
    </row>
    <row r="127" spans="2:4" ht="12.75">
      <c r="B127" s="103"/>
      <c r="C127" s="103"/>
      <c r="D127" s="103"/>
    </row>
    <row r="128" spans="2:4" ht="12.75">
      <c r="B128" s="103"/>
      <c r="C128" s="103"/>
      <c r="D128" s="103"/>
    </row>
    <row r="129" spans="2:4" ht="12.75">
      <c r="B129" s="103"/>
      <c r="C129" s="103"/>
      <c r="D129" s="103"/>
    </row>
    <row r="130" spans="2:4" ht="12.75">
      <c r="B130" s="103"/>
      <c r="C130" s="103"/>
      <c r="D130" s="103"/>
    </row>
    <row r="131" spans="2:4" ht="12.75">
      <c r="B131" s="103"/>
      <c r="C131" s="103"/>
      <c r="D131" s="103"/>
    </row>
    <row r="132" spans="2:4" ht="12.75">
      <c r="B132" s="103"/>
      <c r="C132" s="103"/>
      <c r="D132" s="103"/>
    </row>
    <row r="133" spans="2:4" ht="12.75">
      <c r="B133" s="103"/>
      <c r="C133" s="103"/>
      <c r="D133" s="103"/>
    </row>
    <row r="134" spans="2:4" ht="12.75">
      <c r="B134" s="103"/>
      <c r="C134" s="103"/>
      <c r="D134" s="103"/>
    </row>
    <row r="135" spans="2:4" ht="12.75">
      <c r="B135" s="103"/>
      <c r="C135" s="103"/>
      <c r="D135" s="103"/>
    </row>
    <row r="136" spans="2:4" ht="12.75">
      <c r="B136" s="103"/>
      <c r="C136" s="103"/>
      <c r="D136" s="103"/>
    </row>
    <row r="137" spans="2:4" ht="12.75">
      <c r="B137" s="103"/>
      <c r="C137" s="103"/>
      <c r="D137" s="103"/>
    </row>
    <row r="138" spans="2:4" ht="12.75">
      <c r="B138" s="103"/>
      <c r="C138" s="103"/>
      <c r="D138" s="103"/>
    </row>
    <row r="139" spans="2:4" ht="12.75">
      <c r="B139" s="103"/>
      <c r="C139" s="103"/>
      <c r="D139" s="103"/>
    </row>
    <row r="140" spans="2:4" ht="12.75">
      <c r="B140" s="103"/>
      <c r="C140" s="103"/>
      <c r="D140" s="103"/>
    </row>
  </sheetData>
  <sheetProtection selectLockedCells="1" selectUnlockedCells="1"/>
  <mergeCells count="39">
    <mergeCell ref="B110:D110"/>
    <mergeCell ref="B111:D111"/>
    <mergeCell ref="A112:D112"/>
    <mergeCell ref="A96:A99"/>
    <mergeCell ref="A104:A105"/>
    <mergeCell ref="A106:D106"/>
    <mergeCell ref="A107:D107"/>
    <mergeCell ref="B108:D108"/>
    <mergeCell ref="B109:D109"/>
    <mergeCell ref="A58:A61"/>
    <mergeCell ref="A62:A63"/>
    <mergeCell ref="A65:A76"/>
    <mergeCell ref="B68:B71"/>
    <mergeCell ref="B73:B74"/>
    <mergeCell ref="A78:A94"/>
    <mergeCell ref="B82:B83"/>
    <mergeCell ref="B91:B92"/>
    <mergeCell ref="A29:A30"/>
    <mergeCell ref="A32:A33"/>
    <mergeCell ref="A35:A56"/>
    <mergeCell ref="B38:B40"/>
    <mergeCell ref="B42:B50"/>
    <mergeCell ref="B52:B53"/>
    <mergeCell ref="B55:B56"/>
    <mergeCell ref="A8:A14"/>
    <mergeCell ref="B9:B11"/>
    <mergeCell ref="B13:B14"/>
    <mergeCell ref="A16:A19"/>
    <mergeCell ref="B17:B19"/>
    <mergeCell ref="A21:A27"/>
    <mergeCell ref="B24:B27"/>
    <mergeCell ref="A1:G1"/>
    <mergeCell ref="A3:A5"/>
    <mergeCell ref="B3:B5"/>
    <mergeCell ref="C3:C5"/>
    <mergeCell ref="D3:D5"/>
    <mergeCell ref="E3:G3"/>
    <mergeCell ref="E4:E5"/>
    <mergeCell ref="F4:G4"/>
  </mergeCells>
  <printOptions horizontalCentered="1"/>
  <pageMargins left="0.3701388888888889" right="0.3541666666666667" top="1.386111111111111" bottom="0.5902777777777778" header="0.5118055555555555" footer="0.5118055555555555"/>
  <pageSetup horizontalDpi="300" verticalDpi="300" orientation="portrait" paperSize="9" scale="90" r:id="rId1"/>
  <headerFooter alignWithMargins="0">
    <oddHeader>&amp;R&amp;9Tabela nr  1
do Uchwały Nr XIV/67/2011
 Rady Gminy  Borowie
z dnia 30 grudnia 2011 roku</oddHeader>
  </headerFooter>
  <rowBreaks count="3" manualBreakCount="3">
    <brk id="30" max="255" man="1"/>
    <brk id="61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2012-01-03T10:40:22Z</cp:lastPrinted>
  <dcterms:modified xsi:type="dcterms:W3CDTF">2012-01-03T10:42:03Z</dcterms:modified>
  <cp:category/>
  <cp:version/>
  <cp:contentType/>
  <cp:contentStatus/>
</cp:coreProperties>
</file>