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activeTab="0"/>
  </bookViews>
  <sheets>
    <sheet name="Arkusz1" sheetId="1" r:id="rId1"/>
    <sheet name="Arkusz3" sheetId="2" r:id="rId2"/>
  </sheets>
  <definedNames>
    <definedName name="Excel_BuiltIn__FilterDatabase_1">'Arkusz1'!$A$1:$G$389</definedName>
    <definedName name="_xlnm.Print_Area" localSheetId="0">'Arkusz1'!$A$1:$G$386</definedName>
  </definedNames>
  <calcPr fullCalcOnLoad="1"/>
</workbook>
</file>

<file path=xl/sharedStrings.xml><?xml version="1.0" encoding="utf-8"?>
<sst xmlns="http://schemas.openxmlformats.org/spreadsheetml/2006/main" count="393" uniqueCount="192">
  <si>
    <t>Wydatki budżetu Gminy Borowie</t>
  </si>
  <si>
    <t>w układzie pełnej klasyfikacji budżetowej</t>
  </si>
  <si>
    <t>Plan</t>
  </si>
  <si>
    <t>Wykonanie</t>
  </si>
  <si>
    <t>%</t>
  </si>
  <si>
    <t>Dział</t>
  </si>
  <si>
    <t>Rozdział</t>
  </si>
  <si>
    <t>§</t>
  </si>
  <si>
    <t>Wyszczególnienie</t>
  </si>
  <si>
    <t>wyk.</t>
  </si>
  <si>
    <t>010</t>
  </si>
  <si>
    <t>Rolnictwo i Łowiectwo</t>
  </si>
  <si>
    <t>01010</t>
  </si>
  <si>
    <t>Infrastruktura wodociągowa</t>
  </si>
  <si>
    <t>i sanitacyjna wsi</t>
  </si>
  <si>
    <t>Wydatki inwestycyjne</t>
  </si>
  <si>
    <t>jednostek budżetowych</t>
  </si>
  <si>
    <t>01030</t>
  </si>
  <si>
    <t>Izby rolnicze</t>
  </si>
  <si>
    <t>01095</t>
  </si>
  <si>
    <t>Pozostała działalność</t>
  </si>
  <si>
    <t>Zakup materiałów i wyposażenia</t>
  </si>
  <si>
    <t>Zakup usług pozostałych</t>
  </si>
  <si>
    <t>Różne opłaty i składki</t>
  </si>
  <si>
    <t>Transport i łączność</t>
  </si>
  <si>
    <t>Drogi publiczne powiatowe</t>
  </si>
  <si>
    <t>Dotacje celowe przekazane dla powiatu na</t>
  </si>
  <si>
    <t xml:space="preserve">inwestycje i zakupy inwestycyjne </t>
  </si>
  <si>
    <t>realizowane na podstawie porozumień</t>
  </si>
  <si>
    <t>(umów) między jednostkami samorządu</t>
  </si>
  <si>
    <t>terytorialnego</t>
  </si>
  <si>
    <t>Drogi publiczne gminne</t>
  </si>
  <si>
    <t>Zakup materiałow i wyposażenia</t>
  </si>
  <si>
    <t>Zakup usług remontowych</t>
  </si>
  <si>
    <t>Wydatki na zakupy inwestycyjne</t>
  </si>
  <si>
    <t>Gospodarka mieszkaniowa</t>
  </si>
  <si>
    <t>Wynagrodzenia bezosobowe</t>
  </si>
  <si>
    <t>Działalność usługowa</t>
  </si>
  <si>
    <t xml:space="preserve">Plany zagospodarowania </t>
  </si>
  <si>
    <t>przestrzennego</t>
  </si>
  <si>
    <t>Administracja publiczna</t>
  </si>
  <si>
    <t>Urzędy wojewódzkie</t>
  </si>
  <si>
    <t>Wynagrodzenie osobowe</t>
  </si>
  <si>
    <t>pracowników</t>
  </si>
  <si>
    <t>Dodatkowe wynagrodzenie roczne</t>
  </si>
  <si>
    <t>Składki na ubezpieczenia społeczne</t>
  </si>
  <si>
    <t>Składki na Fundusz Pracy</t>
  </si>
  <si>
    <t>Rady gmin (miast i miast na prawach</t>
  </si>
  <si>
    <t>powiatu )</t>
  </si>
  <si>
    <t>Urzędy gmin (miast i miast</t>
  </si>
  <si>
    <t>na prawach powiatu)</t>
  </si>
  <si>
    <t xml:space="preserve">Wpłaty na Państwowy Fundusz </t>
  </si>
  <si>
    <t>Rehabilitacji Osób Niepełnosprawnych</t>
  </si>
  <si>
    <t>Zakup energii</t>
  </si>
  <si>
    <t>Zakup usług  dostępu do sieci Internet</t>
  </si>
  <si>
    <t xml:space="preserve">Opłaty z tytułu zakupu usług </t>
  </si>
  <si>
    <t>telekomunikacyjnych telefonii komórkowej</t>
  </si>
  <si>
    <t>telekomunikacyjnych telefonii stacjonarnej</t>
  </si>
  <si>
    <t>Podróże służbowe krajowe</t>
  </si>
  <si>
    <t>Odpis na zakładowy</t>
  </si>
  <si>
    <t>fundusz świadczeń socjalnych</t>
  </si>
  <si>
    <t>Wydatki inwestycyjne jednostek budżetowych</t>
  </si>
  <si>
    <t xml:space="preserve">Wynagrodzenia osobowe pracowników </t>
  </si>
  <si>
    <t>Wynagrodzenia agencyjno-prowizyjne</t>
  </si>
  <si>
    <t>Zakup usług  dostepu do sieci Internet</t>
  </si>
  <si>
    <t>Odpis na zakładowy fundusz świadczeń</t>
  </si>
  <si>
    <t>socjalnych</t>
  </si>
  <si>
    <t>Urzędy naczelnych organów</t>
  </si>
  <si>
    <t>władzy państwowej,kontroli</t>
  </si>
  <si>
    <t>i ochrony prawa oraz sądownictwa</t>
  </si>
  <si>
    <t>Bezpieczeństwo publiczne</t>
  </si>
  <si>
    <t>i ochrona przeciwpożarowa</t>
  </si>
  <si>
    <t>Wpłaty jednostek na fundusz celowy</t>
  </si>
  <si>
    <t>Ochotnicze straże pożarne</t>
  </si>
  <si>
    <t>Podatek od nieruchomości</t>
  </si>
  <si>
    <t xml:space="preserve">Pozostałe podatki na rzecz budżetów </t>
  </si>
  <si>
    <t>jednostek samorządu terytorialnego</t>
  </si>
  <si>
    <t>Obrona cywilna</t>
  </si>
  <si>
    <t>budżetowych</t>
  </si>
  <si>
    <t>Obsługa długu publicznego</t>
  </si>
  <si>
    <t>Obsługa papierów wartościowych,</t>
  </si>
  <si>
    <t xml:space="preserve">kredytów i pożyczek jednostek </t>
  </si>
  <si>
    <t>samorządu terytorialnego</t>
  </si>
  <si>
    <t>Różne rozliczenia</t>
  </si>
  <si>
    <t>Rezerwy ogólne i celowe</t>
  </si>
  <si>
    <t xml:space="preserve">Rezerwy  </t>
  </si>
  <si>
    <t>Oświata i Wychowanie</t>
  </si>
  <si>
    <t>Szkoły Podstawowe</t>
  </si>
  <si>
    <t>zaliczane do wynagrodzeń</t>
  </si>
  <si>
    <t>Zakup pomocy naukowych,</t>
  </si>
  <si>
    <t>dydaktycznych i książek</t>
  </si>
  <si>
    <t>telekomunikacyjnych telefoni stacjonarnej</t>
  </si>
  <si>
    <t>Odpisy na zakładowy fundusz</t>
  </si>
  <si>
    <t>świadczeń socjalnych</t>
  </si>
  <si>
    <t>Oddziały przedszkolne w szkołach</t>
  </si>
  <si>
    <t>podstawowych</t>
  </si>
  <si>
    <t>Gimnazja</t>
  </si>
  <si>
    <t>Nagrody i wydatki osobowe nie</t>
  </si>
  <si>
    <t>Dowożenie uczniów do szkół</t>
  </si>
  <si>
    <t>Dokształcanie i doskonalenie</t>
  </si>
  <si>
    <t>nauczycieli</t>
  </si>
  <si>
    <t>Stołówki szkolne</t>
  </si>
  <si>
    <t>Ochrona zdrowia</t>
  </si>
  <si>
    <t>Lecznictwo ambulatoryjne</t>
  </si>
  <si>
    <t>Przeciwdziałanie alkoholizmowi</t>
  </si>
  <si>
    <t xml:space="preserve">Zakup materiałów  </t>
  </si>
  <si>
    <t>Pomoc Społeczna</t>
  </si>
  <si>
    <t>Zwrot dotacji wykorzystanych niezgodnie</t>
  </si>
  <si>
    <t>z przeznaczeniem lub pobranych</t>
  </si>
  <si>
    <t>w nadmiernej wysokości</t>
  </si>
  <si>
    <t>Świadczenia społeczne</t>
  </si>
  <si>
    <t>Odsetki od dotacji wykorzystanych</t>
  </si>
  <si>
    <t>niezgodnie z przeznaczeniem lub pobranych</t>
  </si>
  <si>
    <t>Składki na ubezpieczenia zdrowotne</t>
  </si>
  <si>
    <t>Ośrodki pomocy społecznej</t>
  </si>
  <si>
    <t xml:space="preserve">Zakup materiałów i wyposażenia </t>
  </si>
  <si>
    <t>Odpis na zakładowy fundusz</t>
  </si>
  <si>
    <t>Usługi opiekuńcze i specjalistyczne usługi</t>
  </si>
  <si>
    <t>opiekuńcze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</si>
  <si>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</si>
  <si>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</si>
  <si>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</si>
  <si>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</si>
  <si>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</si>
  <si>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Zakup akcesoriów komputerowych, w tym</t>
  </si>
  <si>
    <t>Gospodarka komunalna i</t>
  </si>
  <si>
    <t>ochrona środowiska</t>
  </si>
  <si>
    <t>Oczyszczanie miast i wsi</t>
  </si>
  <si>
    <t>Oświetlenie ulic, placów i dróg</t>
  </si>
  <si>
    <t>Kultura i ochrona dziedzictwa</t>
  </si>
  <si>
    <t>narodowego</t>
  </si>
  <si>
    <t>Dotacja podmiotowa z budżetu dla</t>
  </si>
  <si>
    <t>samorządowej instytucji kultury</t>
  </si>
  <si>
    <t>Biblioteki</t>
  </si>
  <si>
    <t>Kultura fizyczna i sport</t>
  </si>
  <si>
    <t>RAZEM</t>
  </si>
  <si>
    <t>Różne wydatki na rzecz osób fizycznych</t>
  </si>
  <si>
    <t>Dochody od osób prawnych, fizycznych i od innych jednostek nieposiadających</t>
  </si>
  <si>
    <t>po zmianach</t>
  </si>
  <si>
    <t>Promocja jednostek samorządu terytorialnego</t>
  </si>
  <si>
    <t>programow i licencji</t>
  </si>
  <si>
    <t xml:space="preserve">             za  rok 2009</t>
  </si>
  <si>
    <t>na 2009 r</t>
  </si>
  <si>
    <t>za 2009 rok</t>
  </si>
  <si>
    <t xml:space="preserve">Zakup materiałów papierniczych do sprzętu </t>
  </si>
  <si>
    <t>drukarskiego i urządzeń kserograficznych</t>
  </si>
  <si>
    <t>Wybory do Parlamentu Europejskiego</t>
  </si>
  <si>
    <t>Komendy wojewódzkie Policji</t>
  </si>
  <si>
    <t>Wpłaty jednostek na fundusz celowy na</t>
  </si>
  <si>
    <t>finansowanie i dofinansowanie zadań</t>
  </si>
  <si>
    <t>inwestycyjnych</t>
  </si>
  <si>
    <t>Pobór podatków,opłat i niepodatkowych</t>
  </si>
  <si>
    <t>należności budżetowych</t>
  </si>
  <si>
    <t>Przedszkola</t>
  </si>
  <si>
    <t>wydatki osobowe nie zaliczane do</t>
  </si>
  <si>
    <t>wynagrodzeń</t>
  </si>
  <si>
    <t>Zwalczanie narkomanii</t>
  </si>
  <si>
    <t>Świadczenia rodzinne, świadczenia</t>
  </si>
  <si>
    <t>z funduszu alimentacyjnego oraz składki</t>
  </si>
  <si>
    <t>na ubezpieczenia emerytalne i rentowe</t>
  </si>
  <si>
    <t>z ubezpieczenia społecznego</t>
  </si>
  <si>
    <t xml:space="preserve">Składki na ubezpieczenie zdrowotne </t>
  </si>
  <si>
    <t>opłacone za osoby pobierające niektóre</t>
  </si>
  <si>
    <t>świadczenia z pomocy społecznej, niektóre</t>
  </si>
  <si>
    <t xml:space="preserve">świadczenia rodzinne oraz za osoby </t>
  </si>
  <si>
    <t xml:space="preserve">uczestniczące w zajęciach w centrali </t>
  </si>
  <si>
    <t>integracji społecznej</t>
  </si>
  <si>
    <t>Zasiłki i pomoc w naturze oraz składki na</t>
  </si>
  <si>
    <t>ubezpieczenia emerytalne i rentowe</t>
  </si>
  <si>
    <t>Dodatki mieszkaniowe</t>
  </si>
  <si>
    <t>Wynagrodzenie osobowe pracowników</t>
  </si>
  <si>
    <t>Nagrody i wydatki osobowe niezaliczane</t>
  </si>
  <si>
    <t>do wynagrodzeń</t>
  </si>
  <si>
    <t>Kolonie i obozy oraz inne formy wypoczynku</t>
  </si>
  <si>
    <t>dzieci i młodzieży szkolnej, a także szkolenia</t>
  </si>
  <si>
    <t>młodzieży</t>
  </si>
  <si>
    <t>Podatek od towarów i usług (VAT)</t>
  </si>
  <si>
    <t>Wydatki inwestycyjne jednostek</t>
  </si>
  <si>
    <t>Domy i ośrodki kultury, świetlice i kluby</t>
  </si>
  <si>
    <t>Obiekty sportowe</t>
  </si>
  <si>
    <t xml:space="preserve">Wydatki inwestycyjne jednostek </t>
  </si>
  <si>
    <t>Wpłaty gmin na rzecz izb rolniczych</t>
  </si>
  <si>
    <t>w wysokości 2% uzyskanych wpływów</t>
  </si>
  <si>
    <t>z podatku rolnego</t>
  </si>
  <si>
    <t>Gospodarka gruntami i nieruchomościami</t>
  </si>
  <si>
    <t xml:space="preserve">osobowości prawnych oraz wydatki </t>
  </si>
  <si>
    <t>związane z ich poborem</t>
  </si>
  <si>
    <t>Odsetki i dyskonto od skarbowych papierów</t>
  </si>
  <si>
    <t>wartościowych, kredytów i pożyczek oraz</t>
  </si>
  <si>
    <t xml:space="preserve">innych instrumentów finansowych, </t>
  </si>
  <si>
    <t>związanych z obsługą długu krajowego</t>
  </si>
  <si>
    <t xml:space="preserve">Nagrody i wydatki osobowe niezaliczane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</si>
</sst>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3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7" fillId="22" borderId="16" xfId="0" applyFont="1" applyFill="1" applyBorder="1" applyAlignment="1">
      <alignment/>
    </xf>
    <xf numFmtId="0" fontId="7" fillId="22" borderId="17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4" fontId="6" fillId="22" borderId="18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2" fontId="2" fillId="0" borderId="22" xfId="0" applyNumberFormat="1" applyFont="1" applyBorder="1" applyAlignment="1">
      <alignment/>
    </xf>
    <xf numFmtId="2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" fontId="6" fillId="22" borderId="20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 horizontal="center"/>
    </xf>
    <xf numFmtId="2" fontId="6" fillId="22" borderId="29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8" fillId="20" borderId="16" xfId="0" applyNumberFormat="1" applyFont="1" applyFill="1" applyBorder="1" applyAlignment="1">
      <alignment horizontal="right"/>
    </xf>
    <xf numFmtId="0" fontId="8" fillId="20" borderId="18" xfId="0" applyFont="1" applyFill="1" applyBorder="1" applyAlignment="1">
      <alignment/>
    </xf>
    <xf numFmtId="4" fontId="8" fillId="20" borderId="18" xfId="0" applyNumberFormat="1" applyFont="1" applyFill="1" applyBorder="1" applyAlignment="1">
      <alignment/>
    </xf>
    <xf numFmtId="4" fontId="8" fillId="20" borderId="20" xfId="0" applyNumberFormat="1" applyFont="1" applyFill="1" applyBorder="1" applyAlignment="1">
      <alignment/>
    </xf>
    <xf numFmtId="2" fontId="8" fillId="20" borderId="29" xfId="0" applyNumberFormat="1" applyFont="1" applyFill="1" applyBorder="1" applyAlignment="1">
      <alignment vertical="center"/>
    </xf>
    <xf numFmtId="0" fontId="10" fillId="0" borderId="30" xfId="0" applyFont="1" applyBorder="1" applyAlignment="1">
      <alignment/>
    </xf>
    <xf numFmtId="49" fontId="10" fillId="4" borderId="3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/>
    </xf>
    <xf numFmtId="0" fontId="10" fillId="4" borderId="25" xfId="0" applyFont="1" applyFill="1" applyBorder="1" applyAlignment="1">
      <alignment/>
    </xf>
    <xf numFmtId="4" fontId="10" fillId="4" borderId="10" xfId="0" applyNumberFormat="1" applyFont="1" applyFill="1" applyBorder="1" applyAlignment="1">
      <alignment/>
    </xf>
    <xf numFmtId="4" fontId="10" fillId="4" borderId="25" xfId="0" applyNumberFormat="1" applyFont="1" applyFill="1" applyBorder="1" applyAlignment="1">
      <alignment/>
    </xf>
    <xf numFmtId="2" fontId="10" fillId="4" borderId="27" xfId="0" applyNumberFormat="1" applyFont="1" applyFill="1" applyBorder="1" applyAlignment="1">
      <alignment vertical="center"/>
    </xf>
    <xf numFmtId="0" fontId="10" fillId="0" borderId="32" xfId="0" applyFont="1" applyBorder="1" applyAlignment="1">
      <alignment/>
    </xf>
    <xf numFmtId="0" fontId="10" fillId="4" borderId="33" xfId="0" applyFont="1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35" xfId="0" applyFont="1" applyFill="1" applyBorder="1" applyAlignment="1">
      <alignment/>
    </xf>
    <xf numFmtId="4" fontId="10" fillId="4" borderId="36" xfId="0" applyNumberFormat="1" applyFont="1" applyFill="1" applyBorder="1" applyAlignment="1">
      <alignment/>
    </xf>
    <xf numFmtId="4" fontId="10" fillId="4" borderId="34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 vertical="center"/>
    </xf>
    <xf numFmtId="0" fontId="10" fillId="0" borderId="38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vertical="center"/>
    </xf>
    <xf numFmtId="0" fontId="10" fillId="0" borderId="39" xfId="0" applyFont="1" applyBorder="1" applyAlignment="1">
      <alignment/>
    </xf>
    <xf numFmtId="4" fontId="10" fillId="0" borderId="39" xfId="0" applyNumberFormat="1" applyFont="1" applyBorder="1" applyAlignment="1">
      <alignment/>
    </xf>
    <xf numFmtId="49" fontId="10" fillId="4" borderId="40" xfId="0" applyNumberFormat="1" applyFont="1" applyFill="1" applyBorder="1" applyAlignment="1">
      <alignment horizontal="right"/>
    </xf>
    <xf numFmtId="3" fontId="10" fillId="4" borderId="41" xfId="0" applyNumberFormat="1" applyFont="1" applyFill="1" applyBorder="1" applyAlignment="1">
      <alignment/>
    </xf>
    <xf numFmtId="0" fontId="10" fillId="4" borderId="41" xfId="0" applyFont="1" applyFill="1" applyBorder="1" applyAlignment="1">
      <alignment/>
    </xf>
    <xf numFmtId="4" fontId="10" fillId="4" borderId="41" xfId="0" applyNumberFormat="1" applyFont="1" applyFill="1" applyBorder="1" applyAlignment="1">
      <alignment/>
    </xf>
    <xf numFmtId="4" fontId="10" fillId="4" borderId="42" xfId="0" applyNumberFormat="1" applyFont="1" applyFill="1" applyBorder="1" applyAlignment="1">
      <alignment/>
    </xf>
    <xf numFmtId="2" fontId="10" fillId="4" borderId="43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2" fontId="10" fillId="0" borderId="43" xfId="0" applyNumberFormat="1" applyFont="1" applyBorder="1" applyAlignment="1">
      <alignment vertical="center"/>
    </xf>
    <xf numFmtId="0" fontId="10" fillId="0" borderId="44" xfId="0" applyFont="1" applyFill="1" applyBorder="1" applyAlignment="1">
      <alignment/>
    </xf>
    <xf numFmtId="4" fontId="10" fillId="0" borderId="44" xfId="0" applyNumberFormat="1" applyFont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4" xfId="0" applyFont="1" applyBorder="1" applyAlignment="1">
      <alignment/>
    </xf>
    <xf numFmtId="49" fontId="10" fillId="4" borderId="45" xfId="0" applyNumberFormat="1" applyFont="1" applyFill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46" xfId="0" applyFont="1" applyBorder="1" applyAlignment="1">
      <alignment/>
    </xf>
    <xf numFmtId="0" fontId="10" fillId="0" borderId="41" xfId="0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 vertical="center"/>
    </xf>
    <xf numFmtId="0" fontId="10" fillId="0" borderId="46" xfId="0" applyFont="1" applyBorder="1" applyAlignment="1">
      <alignment/>
    </xf>
    <xf numFmtId="0" fontId="10" fillId="0" borderId="41" xfId="0" applyNumberFormat="1" applyFont="1" applyBorder="1" applyAlignment="1">
      <alignment/>
    </xf>
    <xf numFmtId="4" fontId="10" fillId="0" borderId="41" xfId="0" applyNumberFormat="1" applyFont="1" applyBorder="1" applyAlignment="1">
      <alignment horizontal="right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NumberFormat="1" applyFont="1" applyFill="1" applyBorder="1" applyAlignment="1">
      <alignment/>
    </xf>
    <xf numFmtId="0" fontId="10" fillId="0" borderId="50" xfId="0" applyFont="1" applyBorder="1" applyAlignment="1">
      <alignment/>
    </xf>
    <xf numFmtId="4" fontId="10" fillId="0" borderId="50" xfId="0" applyNumberFormat="1" applyFont="1" applyBorder="1" applyAlignment="1">
      <alignment horizontal="right"/>
    </xf>
    <xf numFmtId="4" fontId="10" fillId="0" borderId="51" xfId="0" applyNumberFormat="1" applyFont="1" applyBorder="1" applyAlignment="1">
      <alignment horizontal="right"/>
    </xf>
    <xf numFmtId="2" fontId="10" fillId="0" borderId="52" xfId="0" applyNumberFormat="1" applyFont="1" applyBorder="1" applyAlignment="1">
      <alignment vertical="center"/>
    </xf>
    <xf numFmtId="0" fontId="8" fillId="20" borderId="16" xfId="0" applyFont="1" applyFill="1" applyBorder="1" applyAlignment="1">
      <alignment/>
    </xf>
    <xf numFmtId="0" fontId="10" fillId="20" borderId="53" xfId="0" applyFont="1" applyFill="1" applyBorder="1" applyAlignment="1">
      <alignment/>
    </xf>
    <xf numFmtId="0" fontId="8" fillId="20" borderId="19" xfId="0" applyFont="1" applyFill="1" applyBorder="1" applyAlignment="1">
      <alignment/>
    </xf>
    <xf numFmtId="4" fontId="8" fillId="20" borderId="19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10" fillId="4" borderId="54" xfId="0" applyFont="1" applyFill="1" applyBorder="1" applyAlignment="1">
      <alignment/>
    </xf>
    <xf numFmtId="0" fontId="8" fillId="4" borderId="39" xfId="0" applyFont="1" applyFill="1" applyBorder="1" applyAlignment="1">
      <alignment/>
    </xf>
    <xf numFmtId="0" fontId="10" fillId="4" borderId="39" xfId="0" applyFont="1" applyFill="1" applyBorder="1" applyAlignment="1">
      <alignment/>
    </xf>
    <xf numFmtId="4" fontId="10" fillId="4" borderId="39" xfId="0" applyNumberFormat="1" applyFont="1" applyFill="1" applyBorder="1" applyAlignment="1">
      <alignment/>
    </xf>
    <xf numFmtId="4" fontId="10" fillId="4" borderId="55" xfId="0" applyNumberFormat="1" applyFont="1" applyFill="1" applyBorder="1" applyAlignment="1">
      <alignment/>
    </xf>
    <xf numFmtId="2" fontId="10" fillId="4" borderId="37" xfId="0" applyNumberFormat="1" applyFont="1" applyFill="1" applyBorder="1" applyAlignment="1">
      <alignment vertical="center"/>
    </xf>
    <xf numFmtId="0" fontId="10" fillId="0" borderId="56" xfId="0" applyFont="1" applyBorder="1" applyAlignment="1">
      <alignment/>
    </xf>
    <xf numFmtId="2" fontId="10" fillId="0" borderId="57" xfId="0" applyNumberFormat="1" applyFont="1" applyBorder="1" applyAlignment="1">
      <alignment vertical="center"/>
    </xf>
    <xf numFmtId="0" fontId="10" fillId="0" borderId="44" xfId="0" applyFont="1" applyBorder="1" applyAlignment="1">
      <alignment/>
    </xf>
    <xf numFmtId="0" fontId="10" fillId="4" borderId="58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2" fontId="10" fillId="4" borderId="47" xfId="0" applyNumberFormat="1" applyFont="1" applyFill="1" applyBorder="1" applyAlignment="1">
      <alignment vertical="center"/>
    </xf>
    <xf numFmtId="4" fontId="10" fillId="0" borderId="55" xfId="0" applyNumberFormat="1" applyFont="1" applyBorder="1" applyAlignment="1">
      <alignment/>
    </xf>
    <xf numFmtId="2" fontId="10" fillId="0" borderId="37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Fill="1" applyBorder="1" applyAlignment="1">
      <alignment/>
    </xf>
    <xf numFmtId="4" fontId="10" fillId="0" borderId="60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6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2" fontId="10" fillId="0" borderId="28" xfId="0" applyNumberFormat="1" applyFont="1" applyBorder="1" applyAlignment="1">
      <alignment vertical="center"/>
    </xf>
    <xf numFmtId="0" fontId="8" fillId="20" borderId="21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4" fontId="8" fillId="20" borderId="22" xfId="0" applyNumberFormat="1" applyFont="1" applyFill="1" applyBorder="1" applyAlignment="1">
      <alignment/>
    </xf>
    <xf numFmtId="2" fontId="8" fillId="20" borderId="28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/>
    </xf>
    <xf numFmtId="0" fontId="10" fillId="0" borderId="63" xfId="0" applyFont="1" applyBorder="1" applyAlignment="1">
      <alignment/>
    </xf>
    <xf numFmtId="4" fontId="10" fillId="0" borderId="64" xfId="0" applyNumberFormat="1" applyFont="1" applyBorder="1" applyAlignment="1">
      <alignment/>
    </xf>
    <xf numFmtId="0" fontId="8" fillId="20" borderId="20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0" fillId="4" borderId="40" xfId="0" applyFont="1" applyFill="1" applyBorder="1" applyAlignment="1">
      <alignment/>
    </xf>
    <xf numFmtId="0" fontId="8" fillId="4" borderId="65" xfId="0" applyFont="1" applyFill="1" applyBorder="1" applyAlignment="1">
      <alignment/>
    </xf>
    <xf numFmtId="0" fontId="10" fillId="4" borderId="66" xfId="0" applyFont="1" applyFill="1" applyBorder="1" applyAlignment="1">
      <alignment/>
    </xf>
    <xf numFmtId="4" fontId="10" fillId="4" borderId="65" xfId="0" applyNumberFormat="1" applyFont="1" applyFill="1" applyBorder="1" applyAlignment="1">
      <alignment/>
    </xf>
    <xf numFmtId="4" fontId="10" fillId="4" borderId="67" xfId="0" applyNumberFormat="1" applyFont="1" applyFill="1" applyBorder="1" applyAlignment="1">
      <alignment horizontal="right"/>
    </xf>
    <xf numFmtId="2" fontId="10" fillId="4" borderId="68" xfId="0" applyNumberFormat="1" applyFont="1" applyFill="1" applyBorder="1" applyAlignment="1">
      <alignment vertical="center"/>
    </xf>
    <xf numFmtId="0" fontId="10" fillId="0" borderId="6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1" xfId="0" applyFont="1" applyBorder="1" applyAlignment="1">
      <alignment/>
    </xf>
    <xf numFmtId="4" fontId="10" fillId="0" borderId="25" xfId="0" applyNumberFormat="1" applyFont="1" applyBorder="1" applyAlignment="1">
      <alignment horizontal="right"/>
    </xf>
    <xf numFmtId="0" fontId="10" fillId="20" borderId="18" xfId="0" applyFont="1" applyFill="1" applyBorder="1" applyAlignment="1">
      <alignment/>
    </xf>
    <xf numFmtId="0" fontId="10" fillId="0" borderId="70" xfId="0" applyFont="1" applyBorder="1" applyAlignment="1">
      <alignment/>
    </xf>
    <xf numFmtId="0" fontId="10" fillId="4" borderId="71" xfId="0" applyFont="1" applyFill="1" applyBorder="1" applyAlignment="1">
      <alignment/>
    </xf>
    <xf numFmtId="0" fontId="10" fillId="4" borderId="31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4" borderId="72" xfId="0" applyFont="1" applyFill="1" applyBorder="1" applyAlignment="1">
      <alignment/>
    </xf>
    <xf numFmtId="4" fontId="10" fillId="4" borderId="67" xfId="0" applyNumberFormat="1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64" xfId="0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4" fontId="10" fillId="0" borderId="73" xfId="0" applyNumberFormat="1" applyFont="1" applyBorder="1" applyAlignment="1">
      <alignment/>
    </xf>
    <xf numFmtId="4" fontId="10" fillId="0" borderId="7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74" xfId="0" applyFont="1" applyBorder="1" applyAlignment="1">
      <alignment/>
    </xf>
    <xf numFmtId="4" fontId="10" fillId="0" borderId="74" xfId="0" applyNumberFormat="1" applyFont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6" xfId="0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64" xfId="0" applyNumberFormat="1" applyFont="1" applyFill="1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2" fontId="10" fillId="0" borderId="68" xfId="0" applyNumberFormat="1" applyFont="1" applyBorder="1" applyAlignment="1">
      <alignment vertical="center"/>
    </xf>
    <xf numFmtId="0" fontId="10" fillId="4" borderId="75" xfId="0" applyFont="1" applyFill="1" applyBorder="1" applyAlignment="1">
      <alignment/>
    </xf>
    <xf numFmtId="0" fontId="10" fillId="4" borderId="76" xfId="0" applyFont="1" applyFill="1" applyBorder="1" applyAlignment="1">
      <alignment horizontal="left"/>
    </xf>
    <xf numFmtId="4" fontId="10" fillId="4" borderId="75" xfId="0" applyNumberFormat="1" applyFont="1" applyFill="1" applyBorder="1" applyAlignment="1">
      <alignment/>
    </xf>
    <xf numFmtId="4" fontId="10" fillId="4" borderId="77" xfId="0" applyNumberFormat="1" applyFont="1" applyFill="1" applyBorder="1" applyAlignment="1">
      <alignment/>
    </xf>
    <xf numFmtId="0" fontId="10" fillId="4" borderId="76" xfId="0" applyFont="1" applyFill="1" applyBorder="1" applyAlignment="1">
      <alignment/>
    </xf>
    <xf numFmtId="0" fontId="10" fillId="4" borderId="73" xfId="0" applyFont="1" applyFill="1" applyBorder="1" applyAlignment="1">
      <alignment/>
    </xf>
    <xf numFmtId="4" fontId="10" fillId="4" borderId="73" xfId="0" applyNumberFormat="1" applyFont="1" applyFill="1" applyBorder="1" applyAlignment="1">
      <alignment/>
    </xf>
    <xf numFmtId="4" fontId="10" fillId="4" borderId="78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0" fontId="8" fillId="20" borderId="79" xfId="0" applyFont="1" applyFill="1" applyBorder="1" applyAlignment="1">
      <alignment/>
    </xf>
    <xf numFmtId="0" fontId="8" fillId="20" borderId="24" xfId="0" applyFont="1" applyFill="1" applyBorder="1" applyAlignment="1">
      <alignment/>
    </xf>
    <xf numFmtId="0" fontId="8" fillId="20" borderId="14" xfId="0" applyFont="1" applyFill="1" applyBorder="1" applyAlignment="1">
      <alignment/>
    </xf>
    <xf numFmtId="0" fontId="8" fillId="20" borderId="80" xfId="0" applyFont="1" applyFill="1" applyBorder="1" applyAlignment="1">
      <alignment/>
    </xf>
    <xf numFmtId="4" fontId="8" fillId="20" borderId="81" xfId="0" applyNumberFormat="1" applyFont="1" applyFill="1" applyBorder="1" applyAlignment="1">
      <alignment/>
    </xf>
    <xf numFmtId="4" fontId="8" fillId="20" borderId="13" xfId="0" applyNumberFormat="1" applyFont="1" applyFill="1" applyBorder="1" applyAlignment="1">
      <alignment/>
    </xf>
    <xf numFmtId="2" fontId="8" fillId="20" borderId="26" xfId="0" applyNumberFormat="1" applyFont="1" applyFill="1" applyBorder="1" applyAlignment="1">
      <alignment vertical="center"/>
    </xf>
    <xf numFmtId="0" fontId="8" fillId="20" borderId="59" xfId="0" applyFont="1" applyFill="1" applyBorder="1" applyAlignment="1">
      <alignment/>
    </xf>
    <xf numFmtId="0" fontId="8" fillId="20" borderId="25" xfId="0" applyFont="1" applyFill="1" applyBorder="1" applyAlignment="1">
      <alignment/>
    </xf>
    <xf numFmtId="0" fontId="8" fillId="20" borderId="10" xfId="0" applyFont="1" applyFill="1" applyBorder="1" applyAlignment="1">
      <alignment/>
    </xf>
    <xf numFmtId="0" fontId="8" fillId="20" borderId="31" xfId="0" applyFont="1" applyFill="1" applyBorder="1" applyAlignment="1">
      <alignment/>
    </xf>
    <xf numFmtId="4" fontId="8" fillId="20" borderId="0" xfId="0" applyNumberFormat="1" applyFont="1" applyFill="1" applyBorder="1" applyAlignment="1">
      <alignment/>
    </xf>
    <xf numFmtId="4" fontId="8" fillId="20" borderId="25" xfId="0" applyNumberFormat="1" applyFont="1" applyFill="1" applyBorder="1" applyAlignment="1">
      <alignment/>
    </xf>
    <xf numFmtId="2" fontId="10" fillId="20" borderId="27" xfId="0" applyNumberFormat="1" applyFont="1" applyFill="1" applyBorder="1" applyAlignment="1">
      <alignment vertical="center"/>
    </xf>
    <xf numFmtId="0" fontId="8" fillId="20" borderId="61" xfId="0" applyFont="1" applyFill="1" applyBorder="1" applyAlignment="1">
      <alignment/>
    </xf>
    <xf numFmtId="0" fontId="8" fillId="20" borderId="82" xfId="0" applyFont="1" applyFill="1" applyBorder="1" applyAlignment="1">
      <alignment/>
    </xf>
    <xf numFmtId="0" fontId="8" fillId="20" borderId="69" xfId="0" applyFont="1" applyFill="1" applyBorder="1" applyAlignment="1">
      <alignment/>
    </xf>
    <xf numFmtId="4" fontId="8" fillId="20" borderId="82" xfId="0" applyNumberFormat="1" applyFont="1" applyFill="1" applyBorder="1" applyAlignment="1">
      <alignment/>
    </xf>
    <xf numFmtId="4" fontId="10" fillId="4" borderId="81" xfId="0" applyNumberFormat="1" applyFont="1" applyFill="1" applyBorder="1" applyAlignment="1">
      <alignment/>
    </xf>
    <xf numFmtId="4" fontId="10" fillId="4" borderId="0" xfId="0" applyNumberFormat="1" applyFont="1" applyFill="1" applyBorder="1" applyAlignment="1">
      <alignment/>
    </xf>
    <xf numFmtId="0" fontId="10" fillId="4" borderId="65" xfId="0" applyFont="1" applyFill="1" applyBorder="1" applyAlignment="1">
      <alignment/>
    </xf>
    <xf numFmtId="4" fontId="10" fillId="4" borderId="40" xfId="0" applyNumberFormat="1" applyFont="1" applyFill="1" applyBorder="1" applyAlignment="1">
      <alignment/>
    </xf>
    <xf numFmtId="0" fontId="10" fillId="0" borderId="71" xfId="0" applyFont="1" applyBorder="1" applyAlignment="1">
      <alignment/>
    </xf>
    <xf numFmtId="0" fontId="10" fillId="0" borderId="78" xfId="0" applyFont="1" applyBorder="1" applyAlignment="1">
      <alignment/>
    </xf>
    <xf numFmtId="4" fontId="10" fillId="0" borderId="78" xfId="0" applyNumberFormat="1" applyFont="1" applyBorder="1" applyAlignment="1">
      <alignment/>
    </xf>
    <xf numFmtId="4" fontId="8" fillId="20" borderId="24" xfId="0" applyNumberFormat="1" applyFont="1" applyFill="1" applyBorder="1" applyAlignment="1">
      <alignment/>
    </xf>
    <xf numFmtId="0" fontId="10" fillId="0" borderId="73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83" xfId="0" applyFont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10" fillId="0" borderId="42" xfId="0" applyNumberFormat="1" applyFont="1" applyFill="1" applyBorder="1" applyAlignment="1">
      <alignment/>
    </xf>
    <xf numFmtId="0" fontId="10" fillId="0" borderId="84" xfId="0" applyFont="1" applyFill="1" applyBorder="1" applyAlignment="1">
      <alignment/>
    </xf>
    <xf numFmtId="0" fontId="10" fillId="0" borderId="85" xfId="0" applyFont="1" applyBorder="1" applyAlignment="1">
      <alignment/>
    </xf>
    <xf numFmtId="4" fontId="10" fillId="0" borderId="86" xfId="0" applyNumberFormat="1" applyFont="1" applyBorder="1" applyAlignment="1">
      <alignment/>
    </xf>
    <xf numFmtId="0" fontId="10" fillId="0" borderId="87" xfId="0" applyFont="1" applyFill="1" applyBorder="1" applyAlignment="1">
      <alignment/>
    </xf>
    <xf numFmtId="0" fontId="10" fillId="0" borderId="33" xfId="0" applyFont="1" applyBorder="1" applyAlignment="1">
      <alignment/>
    </xf>
    <xf numFmtId="4" fontId="10" fillId="0" borderId="35" xfId="0" applyNumberFormat="1" applyFont="1" applyBorder="1" applyAlignment="1">
      <alignment/>
    </xf>
    <xf numFmtId="0" fontId="10" fillId="4" borderId="45" xfId="0" applyFont="1" applyFill="1" applyBorder="1" applyAlignment="1">
      <alignment/>
    </xf>
    <xf numFmtId="0" fontId="10" fillId="0" borderId="25" xfId="0" applyFont="1" applyBorder="1" applyAlignment="1">
      <alignment/>
    </xf>
    <xf numFmtId="0" fontId="8" fillId="20" borderId="12" xfId="0" applyFont="1" applyFill="1" applyBorder="1" applyAlignment="1">
      <alignment/>
    </xf>
    <xf numFmtId="0" fontId="10" fillId="20" borderId="14" xfId="0" applyFont="1" applyFill="1" applyBorder="1" applyAlignment="1">
      <alignment/>
    </xf>
    <xf numFmtId="0" fontId="8" fillId="20" borderId="14" xfId="0" applyFont="1" applyFill="1" applyBorder="1" applyAlignment="1">
      <alignment wrapText="1"/>
    </xf>
    <xf numFmtId="4" fontId="8" fillId="20" borderId="14" xfId="0" applyNumberFormat="1" applyFont="1" applyFill="1" applyBorder="1" applyAlignment="1">
      <alignment vertical="top"/>
    </xf>
    <xf numFmtId="4" fontId="8" fillId="20" borderId="24" xfId="0" applyNumberFormat="1" applyFont="1" applyFill="1" applyBorder="1" applyAlignment="1">
      <alignment vertical="top"/>
    </xf>
    <xf numFmtId="2" fontId="8" fillId="20" borderId="26" xfId="0" applyNumberFormat="1" applyFont="1" applyFill="1" applyBorder="1" applyAlignment="1">
      <alignment vertical="top"/>
    </xf>
    <xf numFmtId="0" fontId="10" fillId="20" borderId="15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8" fillId="20" borderId="10" xfId="0" applyFont="1" applyFill="1" applyBorder="1" applyAlignment="1">
      <alignment wrapText="1"/>
    </xf>
    <xf numFmtId="4" fontId="8" fillId="20" borderId="10" xfId="0" applyNumberFormat="1" applyFont="1" applyFill="1" applyBorder="1" applyAlignment="1">
      <alignment/>
    </xf>
    <xf numFmtId="4" fontId="8" fillId="20" borderId="25" xfId="0" applyNumberFormat="1" applyFont="1" applyFill="1" applyBorder="1" applyAlignment="1">
      <alignment horizontal="right"/>
    </xf>
    <xf numFmtId="2" fontId="8" fillId="20" borderId="27" xfId="0" applyNumberFormat="1" applyFont="1" applyFill="1" applyBorder="1" applyAlignment="1">
      <alignment vertical="center"/>
    </xf>
    <xf numFmtId="0" fontId="10" fillId="20" borderId="21" xfId="0" applyFont="1" applyFill="1" applyBorder="1" applyAlignment="1">
      <alignment/>
    </xf>
    <xf numFmtId="0" fontId="8" fillId="20" borderId="82" xfId="0" applyFont="1" applyFill="1" applyBorder="1" applyAlignment="1">
      <alignment wrapText="1"/>
    </xf>
    <xf numFmtId="4" fontId="8" fillId="20" borderId="23" xfId="0" applyNumberFormat="1" applyFont="1" applyFill="1" applyBorder="1" applyAlignment="1">
      <alignment/>
    </xf>
    <xf numFmtId="4" fontId="8" fillId="20" borderId="82" xfId="0" applyNumberFormat="1" applyFont="1" applyFill="1" applyBorder="1" applyAlignment="1">
      <alignment horizontal="right"/>
    </xf>
    <xf numFmtId="0" fontId="10" fillId="4" borderId="25" xfId="0" applyFont="1" applyFill="1" applyBorder="1" applyAlignment="1">
      <alignment wrapText="1"/>
    </xf>
    <xf numFmtId="4" fontId="10" fillId="4" borderId="25" xfId="0" applyNumberFormat="1" applyFont="1" applyFill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0" fillId="0" borderId="64" xfId="0" applyNumberFormat="1" applyFont="1" applyBorder="1" applyAlignment="1">
      <alignment horizontal="right"/>
    </xf>
    <xf numFmtId="0" fontId="8" fillId="20" borderId="88" xfId="0" applyFont="1" applyFill="1" applyBorder="1" applyAlignment="1">
      <alignment/>
    </xf>
    <xf numFmtId="0" fontId="8" fillId="20" borderId="89" xfId="0" applyFont="1" applyFill="1" applyBorder="1" applyAlignment="1">
      <alignment/>
    </xf>
    <xf numFmtId="0" fontId="10" fillId="20" borderId="17" xfId="0" applyFont="1" applyFill="1" applyBorder="1" applyAlignment="1">
      <alignment/>
    </xf>
    <xf numFmtId="4" fontId="8" fillId="20" borderId="18" xfId="0" applyNumberFormat="1" applyFont="1" applyFill="1" applyBorder="1" applyAlignment="1">
      <alignment horizontal="right"/>
    </xf>
    <xf numFmtId="4" fontId="8" fillId="20" borderId="20" xfId="0" applyNumberFormat="1" applyFont="1" applyFill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82" xfId="0" applyNumberFormat="1" applyFont="1" applyBorder="1" applyAlignment="1">
      <alignment horizontal="right"/>
    </xf>
    <xf numFmtId="4" fontId="10" fillId="4" borderId="39" xfId="0" applyNumberFormat="1" applyFont="1" applyFill="1" applyBorder="1" applyAlignment="1">
      <alignment horizontal="right"/>
    </xf>
    <xf numFmtId="4" fontId="10" fillId="4" borderId="55" xfId="0" applyNumberFormat="1" applyFont="1" applyFill="1" applyBorder="1" applyAlignment="1">
      <alignment horizontal="right"/>
    </xf>
    <xf numFmtId="0" fontId="8" fillId="20" borderId="90" xfId="0" applyFont="1" applyFill="1" applyBorder="1" applyAlignment="1">
      <alignment/>
    </xf>
    <xf numFmtId="4" fontId="8" fillId="20" borderId="19" xfId="0" applyNumberFormat="1" applyFont="1" applyFill="1" applyBorder="1" applyAlignment="1">
      <alignment horizontal="right"/>
    </xf>
    <xf numFmtId="4" fontId="10" fillId="4" borderId="10" xfId="0" applyNumberFormat="1" applyFont="1" applyFill="1" applyBorder="1" applyAlignment="1">
      <alignment horizontal="right"/>
    </xf>
    <xf numFmtId="0" fontId="10" fillId="0" borderId="84" xfId="0" applyFont="1" applyBorder="1" applyAlignment="1">
      <alignment/>
    </xf>
    <xf numFmtId="4" fontId="10" fillId="0" borderId="74" xfId="0" applyNumberFormat="1" applyFont="1" applyBorder="1" applyAlignment="1">
      <alignment horizontal="right"/>
    </xf>
    <xf numFmtId="4" fontId="10" fillId="0" borderId="60" xfId="0" applyNumberFormat="1" applyFont="1" applyBorder="1" applyAlignment="1">
      <alignment horizontal="right"/>
    </xf>
    <xf numFmtId="0" fontId="10" fillId="0" borderId="87" xfId="0" applyFont="1" applyBorder="1" applyAlignment="1">
      <alignment/>
    </xf>
    <xf numFmtId="4" fontId="10" fillId="0" borderId="36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0" fillId="0" borderId="55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10" fillId="4" borderId="78" xfId="0" applyFont="1" applyFill="1" applyBorder="1" applyAlignment="1">
      <alignment/>
    </xf>
    <xf numFmtId="0" fontId="10" fillId="4" borderId="67" xfId="0" applyFont="1" applyFill="1" applyBorder="1" applyAlignment="1">
      <alignment/>
    </xf>
    <xf numFmtId="4" fontId="10" fillId="4" borderId="0" xfId="0" applyNumberFormat="1" applyFont="1" applyFill="1" applyBorder="1" applyAlignment="1">
      <alignment horizontal="right"/>
    </xf>
    <xf numFmtId="0" fontId="10" fillId="0" borderId="42" xfId="0" applyFont="1" applyBorder="1" applyAlignment="1">
      <alignment/>
    </xf>
    <xf numFmtId="4" fontId="10" fillId="0" borderId="91" xfId="0" applyNumberFormat="1" applyFont="1" applyBorder="1" applyAlignment="1">
      <alignment horizontal="right"/>
    </xf>
    <xf numFmtId="4" fontId="10" fillId="4" borderId="73" xfId="0" applyNumberFormat="1" applyFont="1" applyFill="1" applyBorder="1" applyAlignment="1">
      <alignment/>
    </xf>
    <xf numFmtId="4" fontId="10" fillId="4" borderId="78" xfId="0" applyNumberFormat="1" applyFont="1" applyFill="1" applyBorder="1" applyAlignment="1">
      <alignment/>
    </xf>
    <xf numFmtId="0" fontId="10" fillId="0" borderId="72" xfId="0" applyFont="1" applyBorder="1" applyAlignment="1">
      <alignment/>
    </xf>
    <xf numFmtId="4" fontId="10" fillId="0" borderId="60" xfId="0" applyNumberFormat="1" applyFont="1" applyBorder="1" applyAlignment="1">
      <alignment/>
    </xf>
    <xf numFmtId="4" fontId="10" fillId="0" borderId="86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64" xfId="0" applyNumberFormat="1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55" xfId="0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0" fillId="0" borderId="65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4" borderId="72" xfId="0" applyNumberFormat="1" applyFont="1" applyFill="1" applyBorder="1" applyAlignment="1">
      <alignment/>
    </xf>
    <xf numFmtId="4" fontId="10" fillId="0" borderId="86" xfId="0" applyNumberFormat="1" applyFont="1" applyBorder="1" applyAlignment="1">
      <alignment horizontal="right"/>
    </xf>
    <xf numFmtId="0" fontId="10" fillId="0" borderId="36" xfId="0" applyFont="1" applyBorder="1" applyAlignment="1">
      <alignment wrapText="1"/>
    </xf>
    <xf numFmtId="4" fontId="10" fillId="0" borderId="35" xfId="0" applyNumberFormat="1" applyFont="1" applyBorder="1" applyAlignment="1">
      <alignment horizontal="right"/>
    </xf>
    <xf numFmtId="0" fontId="10" fillId="0" borderId="92" xfId="0" applyFont="1" applyBorder="1" applyAlignment="1">
      <alignment/>
    </xf>
    <xf numFmtId="4" fontId="10" fillId="0" borderId="91" xfId="0" applyNumberFormat="1" applyFont="1" applyFill="1" applyBorder="1" applyAlignment="1">
      <alignment/>
    </xf>
    <xf numFmtId="4" fontId="10" fillId="0" borderId="93" xfId="0" applyNumberFormat="1" applyFont="1" applyBorder="1" applyAlignment="1">
      <alignment/>
    </xf>
    <xf numFmtId="0" fontId="10" fillId="4" borderId="94" xfId="0" applyFont="1" applyFill="1" applyBorder="1" applyAlignment="1">
      <alignment/>
    </xf>
    <xf numFmtId="0" fontId="10" fillId="4" borderId="92" xfId="0" applyFont="1" applyFill="1" applyBorder="1" applyAlignment="1">
      <alignment/>
    </xf>
    <xf numFmtId="4" fontId="10" fillId="4" borderId="92" xfId="0" applyNumberFormat="1" applyFont="1" applyFill="1" applyBorder="1" applyAlignment="1">
      <alignment/>
    </xf>
    <xf numFmtId="4" fontId="10" fillId="4" borderId="93" xfId="0" applyNumberFormat="1" applyFont="1" applyFill="1" applyBorder="1" applyAlignment="1">
      <alignment/>
    </xf>
    <xf numFmtId="0" fontId="10" fillId="0" borderId="66" xfId="0" applyFont="1" applyBorder="1" applyAlignment="1">
      <alignment/>
    </xf>
    <xf numFmtId="0" fontId="10" fillId="0" borderId="65" xfId="0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4" borderId="38" xfId="0" applyNumberFormat="1" applyFont="1" applyFill="1" applyBorder="1" applyAlignment="1">
      <alignment/>
    </xf>
    <xf numFmtId="0" fontId="10" fillId="0" borderId="40" xfId="0" applyFont="1" applyBorder="1" applyAlignment="1">
      <alignment/>
    </xf>
    <xf numFmtId="2" fontId="10" fillId="0" borderId="57" xfId="0" applyNumberFormat="1" applyFont="1" applyFill="1" applyBorder="1" applyAlignment="1">
      <alignment vertical="center"/>
    </xf>
    <xf numFmtId="2" fontId="10" fillId="0" borderId="37" xfId="0" applyNumberFormat="1" applyFont="1" applyFill="1" applyBorder="1" applyAlignment="1">
      <alignment vertical="center"/>
    </xf>
    <xf numFmtId="0" fontId="10" fillId="20" borderId="19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2" fontId="10" fillId="0" borderId="47" xfId="0" applyNumberFormat="1" applyFont="1" applyFill="1" applyBorder="1" applyAlignment="1">
      <alignment vertical="center"/>
    </xf>
    <xf numFmtId="4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0" fontId="10" fillId="4" borderId="44" xfId="0" applyFont="1" applyFill="1" applyBorder="1" applyAlignment="1">
      <alignment/>
    </xf>
    <xf numFmtId="4" fontId="10" fillId="4" borderId="44" xfId="0" applyNumberFormat="1" applyFont="1" applyFill="1" applyBorder="1" applyAlignment="1">
      <alignment/>
    </xf>
    <xf numFmtId="0" fontId="8" fillId="4" borderId="44" xfId="0" applyFont="1" applyFill="1" applyBorder="1" applyAlignment="1">
      <alignment/>
    </xf>
    <xf numFmtId="4" fontId="8" fillId="4" borderId="0" xfId="0" applyNumberFormat="1" applyFont="1" applyFill="1" applyBorder="1" applyAlignment="1">
      <alignment/>
    </xf>
    <xf numFmtId="0" fontId="8" fillId="0" borderId="6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41" xfId="0" applyFont="1" applyBorder="1" applyAlignment="1">
      <alignment wrapText="1"/>
    </xf>
    <xf numFmtId="0" fontId="10" fillId="0" borderId="86" xfId="0" applyFont="1" applyBorder="1" applyAlignment="1">
      <alignment/>
    </xf>
    <xf numFmtId="0" fontId="10" fillId="0" borderId="35" xfId="0" applyFont="1" applyBorder="1" applyAlignment="1">
      <alignment/>
    </xf>
    <xf numFmtId="0" fontId="10" fillId="4" borderId="38" xfId="0" applyFont="1" applyFill="1" applyBorder="1" applyAlignment="1">
      <alignment/>
    </xf>
    <xf numFmtId="2" fontId="10" fillId="4" borderId="57" xfId="0" applyNumberFormat="1" applyFont="1" applyFill="1" applyBorder="1" applyAlignment="1">
      <alignment vertical="center"/>
    </xf>
    <xf numFmtId="4" fontId="10" fillId="0" borderId="77" xfId="0" applyNumberFormat="1" applyFont="1" applyBorder="1" applyAlignment="1">
      <alignment/>
    </xf>
    <xf numFmtId="4" fontId="10" fillId="4" borderId="72" xfId="0" applyNumberFormat="1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10" fillId="4" borderId="91" xfId="0" applyFont="1" applyFill="1" applyBorder="1" applyAlignment="1">
      <alignment/>
    </xf>
    <xf numFmtId="4" fontId="10" fillId="4" borderId="95" xfId="0" applyNumberFormat="1" applyFont="1" applyFill="1" applyBorder="1" applyAlignment="1">
      <alignment/>
    </xf>
    <xf numFmtId="4" fontId="10" fillId="0" borderId="96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0" fontId="10" fillId="4" borderId="77" xfId="0" applyFont="1" applyFill="1" applyBorder="1" applyAlignment="1">
      <alignment/>
    </xf>
    <xf numFmtId="4" fontId="10" fillId="4" borderId="97" xfId="0" applyNumberFormat="1" applyFont="1" applyFill="1" applyBorder="1" applyAlignment="1">
      <alignment/>
    </xf>
    <xf numFmtId="4" fontId="10" fillId="4" borderId="45" xfId="0" applyNumberFormat="1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4" borderId="74" xfId="0" applyFont="1" applyFill="1" applyBorder="1" applyAlignment="1">
      <alignment/>
    </xf>
    <xf numFmtId="0" fontId="10" fillId="4" borderId="60" xfId="0" applyFont="1" applyFill="1" applyBorder="1" applyAlignment="1">
      <alignment/>
    </xf>
    <xf numFmtId="4" fontId="10" fillId="4" borderId="38" xfId="0" applyNumberFormat="1" applyFont="1" applyFill="1" applyBorder="1" applyAlignment="1">
      <alignment horizontal="right"/>
    </xf>
    <xf numFmtId="4" fontId="10" fillId="4" borderId="60" xfId="0" applyNumberFormat="1" applyFont="1" applyFill="1" applyBorder="1" applyAlignment="1">
      <alignment horizontal="right"/>
    </xf>
    <xf numFmtId="0" fontId="10" fillId="4" borderId="36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8" fillId="20" borderId="29" xfId="0" applyFont="1" applyFill="1" applyBorder="1" applyAlignment="1">
      <alignment/>
    </xf>
    <xf numFmtId="4" fontId="10" fillId="0" borderId="31" xfId="0" applyNumberFormat="1" applyFont="1" applyBorder="1" applyAlignment="1">
      <alignment/>
    </xf>
    <xf numFmtId="0" fontId="10" fillId="4" borderId="84" xfId="0" applyFont="1" applyFill="1" applyBorder="1" applyAlignment="1">
      <alignment/>
    </xf>
    <xf numFmtId="4" fontId="10" fillId="4" borderId="74" xfId="0" applyNumberFormat="1" applyFont="1" applyFill="1" applyBorder="1" applyAlignment="1">
      <alignment/>
    </xf>
    <xf numFmtId="4" fontId="10" fillId="4" borderId="86" xfId="0" applyNumberFormat="1" applyFont="1" applyFill="1" applyBorder="1" applyAlignment="1">
      <alignment/>
    </xf>
    <xf numFmtId="0" fontId="10" fillId="4" borderId="98" xfId="0" applyFont="1" applyFill="1" applyBorder="1" applyAlignment="1">
      <alignment/>
    </xf>
    <xf numFmtId="0" fontId="10" fillId="4" borderId="87" xfId="0" applyFont="1" applyFill="1" applyBorder="1" applyAlignment="1">
      <alignment/>
    </xf>
    <xf numFmtId="4" fontId="10" fillId="4" borderId="35" xfId="0" applyNumberFormat="1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0" fontId="8" fillId="20" borderId="26" xfId="0" applyFont="1" applyFill="1" applyBorder="1" applyAlignment="1">
      <alignment/>
    </xf>
    <xf numFmtId="0" fontId="8" fillId="20" borderId="99" xfId="0" applyFont="1" applyFill="1" applyBorder="1" applyAlignment="1">
      <alignment/>
    </xf>
    <xf numFmtId="0" fontId="8" fillId="20" borderId="28" xfId="0" applyFont="1" applyFill="1" applyBorder="1" applyAlignment="1">
      <alignment/>
    </xf>
    <xf numFmtId="0" fontId="8" fillId="20" borderId="49" xfId="0" applyFont="1" applyFill="1" applyBorder="1" applyAlignment="1">
      <alignment/>
    </xf>
    <xf numFmtId="0" fontId="10" fillId="20" borderId="69" xfId="0" applyFont="1" applyFill="1" applyBorder="1" applyAlignment="1">
      <alignment/>
    </xf>
    <xf numFmtId="4" fontId="10" fillId="4" borderId="64" xfId="0" applyNumberFormat="1" applyFont="1" applyFill="1" applyBorder="1" applyAlignment="1">
      <alignment/>
    </xf>
    <xf numFmtId="4" fontId="10" fillId="4" borderId="83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4" fontId="10" fillId="0" borderId="83" xfId="0" applyNumberFormat="1" applyFont="1" applyBorder="1" applyAlignment="1">
      <alignment/>
    </xf>
    <xf numFmtId="0" fontId="8" fillId="20" borderId="30" xfId="0" applyFont="1" applyFill="1" applyBorder="1" applyAlignment="1">
      <alignment/>
    </xf>
    <xf numFmtId="0" fontId="10" fillId="20" borderId="100" xfId="0" applyFont="1" applyFill="1" applyBorder="1" applyAlignment="1">
      <alignment/>
    </xf>
    <xf numFmtId="0" fontId="8" fillId="20" borderId="100" xfId="0" applyFont="1" applyFill="1" applyBorder="1" applyAlignment="1">
      <alignment/>
    </xf>
    <xf numFmtId="4" fontId="8" fillId="20" borderId="100" xfId="0" applyNumberFormat="1" applyFont="1" applyFill="1" applyBorder="1" applyAlignment="1">
      <alignment/>
    </xf>
    <xf numFmtId="4" fontId="8" fillId="20" borderId="101" xfId="0" applyNumberFormat="1" applyFont="1" applyFill="1" applyBorder="1" applyAlignment="1">
      <alignment/>
    </xf>
    <xf numFmtId="0" fontId="10" fillId="20" borderId="48" xfId="0" applyFont="1" applyFill="1" applyBorder="1" applyAlignment="1">
      <alignment/>
    </xf>
    <xf numFmtId="0" fontId="10" fillId="20" borderId="62" xfId="0" applyFont="1" applyFill="1" applyBorder="1" applyAlignment="1">
      <alignment/>
    </xf>
    <xf numFmtId="0" fontId="8" fillId="20" borderId="62" xfId="0" applyFont="1" applyFill="1" applyBorder="1" applyAlignment="1">
      <alignment/>
    </xf>
    <xf numFmtId="4" fontId="8" fillId="20" borderId="62" xfId="0" applyNumberFormat="1" applyFont="1" applyFill="1" applyBorder="1" applyAlignment="1">
      <alignment/>
    </xf>
    <xf numFmtId="4" fontId="8" fillId="20" borderId="102" xfId="0" applyNumberFormat="1" applyFont="1" applyFill="1" applyBorder="1" applyAlignment="1">
      <alignment/>
    </xf>
    <xf numFmtId="4" fontId="10" fillId="4" borderId="103" xfId="0" applyNumberFormat="1" applyFont="1" applyFill="1" applyBorder="1" applyAlignment="1">
      <alignment/>
    </xf>
    <xf numFmtId="4" fontId="10" fillId="0" borderId="83" xfId="0" applyNumberFormat="1" applyFont="1" applyBorder="1" applyAlignment="1">
      <alignment horizontal="right"/>
    </xf>
    <xf numFmtId="0" fontId="10" fillId="20" borderId="2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4" fontId="8" fillId="4" borderId="83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22">
      <selection activeCell="F13" sqref="F13"/>
    </sheetView>
  </sheetViews>
  <sheetFormatPr defaultColWidth="9.00390625" defaultRowHeight="12.75"/>
  <cols>
    <col min="1" max="1" width="7.875" style="0" customWidth="1"/>
    <col min="2" max="2" width="10.625" style="0" customWidth="1"/>
    <col min="3" max="3" width="13.125" style="0" customWidth="1"/>
    <col min="4" max="4" width="55.75390625" style="0" customWidth="1"/>
    <col min="5" max="5" width="22.625" style="0" customWidth="1"/>
    <col min="6" max="6" width="20.375" style="1" customWidth="1"/>
    <col min="7" max="7" width="13.125" style="1" customWidth="1"/>
    <col min="8" max="8" width="0" style="0" hidden="1" customWidth="1"/>
  </cols>
  <sheetData>
    <row r="1" spans="1:7" ht="14.25">
      <c r="A1" s="2"/>
      <c r="B1" s="2"/>
      <c r="C1" s="2"/>
      <c r="D1" s="2"/>
      <c r="E1" s="2"/>
      <c r="F1" s="3"/>
      <c r="G1" s="4"/>
    </row>
    <row r="2" spans="1:7" ht="14.25">
      <c r="A2" s="2"/>
      <c r="B2" s="2"/>
      <c r="C2" s="2"/>
      <c r="D2" s="2"/>
      <c r="E2" s="2"/>
      <c r="F2" s="4"/>
      <c r="G2" s="4"/>
    </row>
    <row r="3" spans="1:7" ht="23.25">
      <c r="A3" s="5"/>
      <c r="B3" s="23"/>
      <c r="C3" s="46"/>
      <c r="D3" s="46" t="s">
        <v>0</v>
      </c>
      <c r="E3" s="6"/>
      <c r="F3" s="7"/>
      <c r="G3" s="4"/>
    </row>
    <row r="4" spans="1:7" ht="23.25">
      <c r="A4" s="5"/>
      <c r="B4" s="23"/>
      <c r="C4" s="46"/>
      <c r="D4" s="46" t="s">
        <v>141</v>
      </c>
      <c r="E4" s="8"/>
      <c r="F4" s="7"/>
      <c r="G4" s="9"/>
    </row>
    <row r="5" spans="1:7" ht="23.25">
      <c r="A5" s="5"/>
      <c r="B5" s="23"/>
      <c r="C5" s="46" t="s">
        <v>1</v>
      </c>
      <c r="D5" s="47"/>
      <c r="E5" s="8"/>
      <c r="F5" s="7"/>
      <c r="G5" s="9"/>
    </row>
    <row r="6" spans="1:7" ht="14.25">
      <c r="A6" s="5"/>
      <c r="B6" s="5"/>
      <c r="C6" s="5"/>
      <c r="D6" s="5"/>
      <c r="E6" s="2"/>
      <c r="F6" s="9"/>
      <c r="G6" s="9"/>
    </row>
    <row r="7" spans="1:9" ht="15" thickBot="1">
      <c r="A7" s="2"/>
      <c r="B7" s="2"/>
      <c r="C7" s="2"/>
      <c r="D7" s="2"/>
      <c r="E7" s="10"/>
      <c r="F7" s="4"/>
      <c r="G7" s="4"/>
      <c r="H7" s="11"/>
      <c r="I7" s="11"/>
    </row>
    <row r="8" spans="1:9" ht="15">
      <c r="A8" s="19"/>
      <c r="B8" s="20"/>
      <c r="C8" s="21"/>
      <c r="D8" s="20"/>
      <c r="E8" s="21" t="s">
        <v>2</v>
      </c>
      <c r="F8" s="37" t="s">
        <v>3</v>
      </c>
      <c r="G8" s="41" t="s">
        <v>4</v>
      </c>
      <c r="H8" s="11"/>
      <c r="I8" s="11"/>
    </row>
    <row r="9" spans="1:9" ht="15">
      <c r="A9" s="22" t="s">
        <v>5</v>
      </c>
      <c r="B9" s="12" t="s">
        <v>6</v>
      </c>
      <c r="C9" s="13" t="s">
        <v>7</v>
      </c>
      <c r="D9" s="12" t="s">
        <v>8</v>
      </c>
      <c r="E9" s="13" t="s">
        <v>142</v>
      </c>
      <c r="F9" s="38" t="s">
        <v>143</v>
      </c>
      <c r="G9" s="42" t="s">
        <v>9</v>
      </c>
      <c r="H9" s="11"/>
      <c r="I9" s="11"/>
    </row>
    <row r="10" spans="1:9" ht="15.75" thickBot="1">
      <c r="A10" s="32"/>
      <c r="B10" s="33"/>
      <c r="C10" s="34"/>
      <c r="D10" s="33"/>
      <c r="E10" s="35" t="s">
        <v>138</v>
      </c>
      <c r="F10" s="36"/>
      <c r="G10" s="43"/>
      <c r="H10" s="11"/>
      <c r="I10" s="11"/>
    </row>
    <row r="11" spans="1:9" ht="17.25" thickBot="1">
      <c r="A11" s="28">
        <v>1</v>
      </c>
      <c r="B11" s="29">
        <v>2</v>
      </c>
      <c r="C11" s="30">
        <v>3</v>
      </c>
      <c r="D11" s="31">
        <v>4</v>
      </c>
      <c r="E11" s="29">
        <v>5</v>
      </c>
      <c r="F11" s="39">
        <v>6</v>
      </c>
      <c r="G11" s="44">
        <v>7</v>
      </c>
      <c r="H11" s="11"/>
      <c r="I11" s="11"/>
    </row>
    <row r="12" spans="1:9" ht="21" thickBot="1">
      <c r="A12" s="48" t="s">
        <v>10</v>
      </c>
      <c r="B12" s="49"/>
      <c r="C12" s="49"/>
      <c r="D12" s="49" t="s">
        <v>11</v>
      </c>
      <c r="E12" s="50">
        <f>E13+E17+E21</f>
        <v>370334</v>
      </c>
      <c r="F12" s="51">
        <f>F13+F17+F21</f>
        <v>365114.6</v>
      </c>
      <c r="G12" s="52">
        <f>F12/E12*100</f>
        <v>98.59062359923743</v>
      </c>
      <c r="H12" s="11"/>
      <c r="I12" s="11"/>
    </row>
    <row r="13" spans="1:9" ht="20.25">
      <c r="A13" s="53"/>
      <c r="B13" s="54" t="s">
        <v>12</v>
      </c>
      <c r="C13" s="55"/>
      <c r="D13" s="56" t="s">
        <v>13</v>
      </c>
      <c r="E13" s="57">
        <f>SUM(E15)</f>
        <v>210246</v>
      </c>
      <c r="F13" s="58">
        <f>SUM(F15)</f>
        <v>205746.14</v>
      </c>
      <c r="G13" s="59">
        <f>F13/E13*100</f>
        <v>97.8597167128031</v>
      </c>
      <c r="H13" s="11"/>
      <c r="I13" s="11"/>
    </row>
    <row r="14" spans="1:7" ht="20.25">
      <c r="A14" s="60"/>
      <c r="B14" s="61"/>
      <c r="C14" s="62"/>
      <c r="D14" s="63" t="s">
        <v>14</v>
      </c>
      <c r="E14" s="64"/>
      <c r="F14" s="65"/>
      <c r="G14" s="66"/>
    </row>
    <row r="15" spans="1:7" ht="20.25">
      <c r="A15" s="60"/>
      <c r="B15" s="67"/>
      <c r="C15" s="68">
        <v>6050</v>
      </c>
      <c r="D15" s="67" t="s">
        <v>180</v>
      </c>
      <c r="E15" s="69">
        <v>210246</v>
      </c>
      <c r="F15" s="70">
        <v>205746.14</v>
      </c>
      <c r="G15" s="71">
        <f>F15/E15*100</f>
        <v>97.8597167128031</v>
      </c>
    </row>
    <row r="16" spans="1:7" ht="20.25">
      <c r="A16" s="60"/>
      <c r="B16" s="72"/>
      <c r="C16" s="68"/>
      <c r="D16" s="72" t="s">
        <v>78</v>
      </c>
      <c r="E16" s="73"/>
      <c r="F16" s="70"/>
      <c r="G16" s="71"/>
    </row>
    <row r="17" spans="1:7" ht="20.25">
      <c r="A17" s="60"/>
      <c r="B17" s="74" t="s">
        <v>17</v>
      </c>
      <c r="C17" s="75"/>
      <c r="D17" s="76" t="s">
        <v>18</v>
      </c>
      <c r="E17" s="77">
        <f>SUM(E18)</f>
        <v>8830</v>
      </c>
      <c r="F17" s="78">
        <f>SUM(F18)</f>
        <v>8110.94</v>
      </c>
      <c r="G17" s="79">
        <f aca="true" t="shared" si="0" ref="G17:G27">F17*100/E17</f>
        <v>91.85662514156286</v>
      </c>
    </row>
    <row r="18" spans="1:7" ht="20.25">
      <c r="A18" s="60"/>
      <c r="B18" s="68"/>
      <c r="C18" s="80">
        <v>2850</v>
      </c>
      <c r="D18" s="68" t="s">
        <v>181</v>
      </c>
      <c r="E18" s="69">
        <v>8830</v>
      </c>
      <c r="F18" s="81">
        <v>8110.94</v>
      </c>
      <c r="G18" s="82">
        <f t="shared" si="0"/>
        <v>91.85662514156286</v>
      </c>
    </row>
    <row r="19" spans="1:7" ht="20.25">
      <c r="A19" s="60"/>
      <c r="B19" s="68"/>
      <c r="C19" s="83"/>
      <c r="D19" s="68" t="s">
        <v>182</v>
      </c>
      <c r="E19" s="84"/>
      <c r="F19" s="81"/>
      <c r="G19" s="71"/>
    </row>
    <row r="20" spans="1:7" ht="20.25">
      <c r="A20" s="60"/>
      <c r="B20" s="68"/>
      <c r="C20" s="85"/>
      <c r="D20" s="86" t="s">
        <v>183</v>
      </c>
      <c r="E20" s="73"/>
      <c r="F20" s="81"/>
      <c r="G20" s="71"/>
    </row>
    <row r="21" spans="1:7" ht="20.25">
      <c r="A21" s="60"/>
      <c r="B21" s="87" t="s">
        <v>19</v>
      </c>
      <c r="C21" s="76"/>
      <c r="D21" s="76" t="s">
        <v>20</v>
      </c>
      <c r="E21" s="77">
        <f>SUM(E22:E24)</f>
        <v>151258</v>
      </c>
      <c r="F21" s="78">
        <f>SUM(F22:F24)</f>
        <v>151257.52</v>
      </c>
      <c r="G21" s="79">
        <f t="shared" si="0"/>
        <v>99.99968266141293</v>
      </c>
    </row>
    <row r="22" spans="1:7" ht="20.25">
      <c r="A22" s="88"/>
      <c r="B22" s="89"/>
      <c r="C22" s="90">
        <v>4210</v>
      </c>
      <c r="D22" s="90" t="s">
        <v>21</v>
      </c>
      <c r="E22" s="91">
        <v>2536</v>
      </c>
      <c r="F22" s="92">
        <v>2535.83</v>
      </c>
      <c r="G22" s="93">
        <f t="shared" si="0"/>
        <v>99.99329652996846</v>
      </c>
    </row>
    <row r="23" spans="1:7" ht="20.25">
      <c r="A23" s="60"/>
      <c r="B23" s="94"/>
      <c r="C23" s="95">
        <v>4300</v>
      </c>
      <c r="D23" s="90" t="s">
        <v>22</v>
      </c>
      <c r="E23" s="96">
        <v>430</v>
      </c>
      <c r="F23" s="92">
        <v>430</v>
      </c>
      <c r="G23" s="93">
        <f t="shared" si="0"/>
        <v>100</v>
      </c>
    </row>
    <row r="24" spans="1:7" ht="21" thickBot="1">
      <c r="A24" s="97"/>
      <c r="B24" s="98"/>
      <c r="C24" s="99">
        <v>4430</v>
      </c>
      <c r="D24" s="100" t="s">
        <v>23</v>
      </c>
      <c r="E24" s="101">
        <v>148292</v>
      </c>
      <c r="F24" s="102">
        <v>148291.69</v>
      </c>
      <c r="G24" s="103">
        <f t="shared" si="0"/>
        <v>99.99979095298465</v>
      </c>
    </row>
    <row r="25" spans="1:7" ht="21" thickBot="1">
      <c r="A25" s="104">
        <v>600</v>
      </c>
      <c r="B25" s="105"/>
      <c r="C25" s="106"/>
      <c r="D25" s="49" t="s">
        <v>24</v>
      </c>
      <c r="E25" s="107">
        <f>E26+E32</f>
        <v>1800759</v>
      </c>
      <c r="F25" s="51">
        <f>F26+F32</f>
        <v>1368845.15</v>
      </c>
      <c r="G25" s="52">
        <f t="shared" si="0"/>
        <v>76.01489982835015</v>
      </c>
    </row>
    <row r="26" spans="1:7" ht="20.25">
      <c r="A26" s="108"/>
      <c r="B26" s="109">
        <v>60014</v>
      </c>
      <c r="C26" s="110"/>
      <c r="D26" s="111" t="s">
        <v>25</v>
      </c>
      <c r="E26" s="112">
        <f>SUM(E27:E31)</f>
        <v>100000</v>
      </c>
      <c r="F26" s="113">
        <f>SUM(F27:F31)</f>
        <v>100000</v>
      </c>
      <c r="G26" s="114">
        <f t="shared" si="0"/>
        <v>100</v>
      </c>
    </row>
    <row r="27" spans="1:7" ht="20.25">
      <c r="A27" s="60"/>
      <c r="B27" s="115"/>
      <c r="C27" s="67">
        <v>6620</v>
      </c>
      <c r="D27" s="68" t="s">
        <v>26</v>
      </c>
      <c r="E27" s="69">
        <v>100000</v>
      </c>
      <c r="F27" s="81">
        <v>100000</v>
      </c>
      <c r="G27" s="116">
        <f t="shared" si="0"/>
        <v>100</v>
      </c>
    </row>
    <row r="28" spans="1:7" ht="20.25">
      <c r="A28" s="60"/>
      <c r="B28" s="94"/>
      <c r="C28" s="117"/>
      <c r="D28" s="68" t="s">
        <v>27</v>
      </c>
      <c r="E28" s="84"/>
      <c r="F28" s="81"/>
      <c r="G28" s="71"/>
    </row>
    <row r="29" spans="1:7" ht="20.25">
      <c r="A29" s="60"/>
      <c r="B29" s="94"/>
      <c r="C29" s="117"/>
      <c r="D29" s="68" t="s">
        <v>28</v>
      </c>
      <c r="E29" s="84"/>
      <c r="F29" s="81"/>
      <c r="G29" s="71"/>
    </row>
    <row r="30" spans="1:7" ht="20.25">
      <c r="A30" s="60"/>
      <c r="B30" s="94"/>
      <c r="C30" s="117"/>
      <c r="D30" s="68" t="s">
        <v>29</v>
      </c>
      <c r="E30" s="84"/>
      <c r="F30" s="81"/>
      <c r="G30" s="71"/>
    </row>
    <row r="31" spans="1:7" ht="20.25">
      <c r="A31" s="60"/>
      <c r="B31" s="94"/>
      <c r="C31" s="117"/>
      <c r="D31" s="68" t="s">
        <v>30</v>
      </c>
      <c r="E31" s="84"/>
      <c r="F31" s="81"/>
      <c r="G31" s="71"/>
    </row>
    <row r="32" spans="1:7" ht="20.25">
      <c r="A32" s="60"/>
      <c r="B32" s="118">
        <v>60016</v>
      </c>
      <c r="C32" s="119"/>
      <c r="D32" s="76" t="s">
        <v>31</v>
      </c>
      <c r="E32" s="77">
        <f>SUM(E33:E36)</f>
        <v>1700759</v>
      </c>
      <c r="F32" s="78">
        <f>SUM(F33:F36)</f>
        <v>1268845.15</v>
      </c>
      <c r="G32" s="120">
        <f aca="true" t="shared" si="1" ref="G32:G38">F32*100/E32</f>
        <v>74.60464122194854</v>
      </c>
    </row>
    <row r="33" spans="1:7" ht="20.25">
      <c r="A33" s="60"/>
      <c r="B33" s="94"/>
      <c r="C33" s="72">
        <v>4210</v>
      </c>
      <c r="D33" s="72" t="s">
        <v>32</v>
      </c>
      <c r="E33" s="73">
        <v>31771</v>
      </c>
      <c r="F33" s="121">
        <v>21418.41</v>
      </c>
      <c r="G33" s="122">
        <f t="shared" si="1"/>
        <v>67.41496962638884</v>
      </c>
    </row>
    <row r="34" spans="1:7" ht="20.25">
      <c r="A34" s="60"/>
      <c r="B34" s="94"/>
      <c r="C34" s="90">
        <v>4270</v>
      </c>
      <c r="D34" s="90" t="s">
        <v>33</v>
      </c>
      <c r="E34" s="91">
        <v>64046</v>
      </c>
      <c r="F34" s="123">
        <v>60555.75</v>
      </c>
      <c r="G34" s="93">
        <f t="shared" si="1"/>
        <v>94.55040127408425</v>
      </c>
    </row>
    <row r="35" spans="1:7" ht="20.25">
      <c r="A35" s="60"/>
      <c r="B35" s="94"/>
      <c r="C35" s="90">
        <v>4300</v>
      </c>
      <c r="D35" s="124" t="s">
        <v>22</v>
      </c>
      <c r="E35" s="91">
        <v>16454</v>
      </c>
      <c r="F35" s="123">
        <v>12372.08</v>
      </c>
      <c r="G35" s="93">
        <f t="shared" si="1"/>
        <v>75.19192901422147</v>
      </c>
    </row>
    <row r="36" spans="1:7" ht="20.25">
      <c r="A36" s="125"/>
      <c r="B36" s="67"/>
      <c r="C36" s="67">
        <v>6050</v>
      </c>
      <c r="D36" s="126" t="s">
        <v>177</v>
      </c>
      <c r="E36" s="69">
        <v>1588488</v>
      </c>
      <c r="F36" s="127">
        <v>1174498.91</v>
      </c>
      <c r="G36" s="116">
        <f t="shared" si="1"/>
        <v>73.93816698646762</v>
      </c>
    </row>
    <row r="37" spans="1:7" ht="21" thickBot="1">
      <c r="A37" s="128"/>
      <c r="B37" s="129"/>
      <c r="C37" s="129"/>
      <c r="D37" s="130" t="s">
        <v>78</v>
      </c>
      <c r="E37" s="131"/>
      <c r="F37" s="132"/>
      <c r="G37" s="133"/>
    </row>
    <row r="38" spans="1:7" ht="21" thickBot="1">
      <c r="A38" s="134">
        <v>700</v>
      </c>
      <c r="B38" s="135"/>
      <c r="C38" s="136"/>
      <c r="D38" s="135" t="s">
        <v>35</v>
      </c>
      <c r="E38" s="50">
        <f>E39</f>
        <v>15500</v>
      </c>
      <c r="F38" s="137">
        <f>F39</f>
        <v>13352.98</v>
      </c>
      <c r="G38" s="138">
        <f t="shared" si="1"/>
        <v>86.14825806451613</v>
      </c>
    </row>
    <row r="39" spans="1:7" ht="20.25">
      <c r="A39" s="53"/>
      <c r="B39" s="55">
        <v>70005</v>
      </c>
      <c r="C39" s="139"/>
      <c r="D39" s="139" t="s">
        <v>184</v>
      </c>
      <c r="E39" s="57">
        <f>SUM(E40:E42)</f>
        <v>15500</v>
      </c>
      <c r="F39" s="58">
        <f>SUM(F40:F42)</f>
        <v>13352.98</v>
      </c>
      <c r="G39" s="59">
        <f>F39/E39*100</f>
        <v>86.14825806451613</v>
      </c>
    </row>
    <row r="40" spans="1:7" ht="20.25">
      <c r="A40" s="60"/>
      <c r="B40" s="140"/>
      <c r="C40" s="90">
        <v>4170</v>
      </c>
      <c r="D40" s="90" t="s">
        <v>36</v>
      </c>
      <c r="E40" s="91">
        <v>2146</v>
      </c>
      <c r="F40" s="123">
        <v>0</v>
      </c>
      <c r="G40" s="93">
        <f>F40*100/E40</f>
        <v>0</v>
      </c>
    </row>
    <row r="41" spans="1:7" ht="20.25">
      <c r="A41" s="60"/>
      <c r="B41" s="94"/>
      <c r="C41" s="90">
        <v>4300</v>
      </c>
      <c r="D41" s="90" t="s">
        <v>22</v>
      </c>
      <c r="E41" s="91">
        <v>9953</v>
      </c>
      <c r="F41" s="123">
        <v>9952.85</v>
      </c>
      <c r="G41" s="93">
        <f>F41*100/E41</f>
        <v>99.99849291670853</v>
      </c>
    </row>
    <row r="42" spans="1:7" ht="21" thickBot="1">
      <c r="A42" s="97"/>
      <c r="B42" s="98"/>
      <c r="C42" s="67">
        <v>4430</v>
      </c>
      <c r="D42" s="67" t="s">
        <v>23</v>
      </c>
      <c r="E42" s="69">
        <v>3401</v>
      </c>
      <c r="F42" s="141">
        <v>3400.13</v>
      </c>
      <c r="G42" s="116">
        <f>F42*100/E42</f>
        <v>99.97441928844458</v>
      </c>
    </row>
    <row r="43" spans="1:7" ht="21" thickBot="1">
      <c r="A43" s="104">
        <v>710</v>
      </c>
      <c r="B43" s="142"/>
      <c r="C43" s="49"/>
      <c r="D43" s="143" t="s">
        <v>37</v>
      </c>
      <c r="E43" s="50">
        <f>E44</f>
        <v>30000</v>
      </c>
      <c r="F43" s="51">
        <f>F44</f>
        <v>26535</v>
      </c>
      <c r="G43" s="52">
        <f>F43*100/E43</f>
        <v>88.45</v>
      </c>
    </row>
    <row r="44" spans="1:7" ht="20.25">
      <c r="A44" s="53"/>
      <c r="B44" s="55">
        <v>71004</v>
      </c>
      <c r="C44" s="144"/>
      <c r="D44" s="55" t="s">
        <v>38</v>
      </c>
      <c r="E44" s="57">
        <f>SUM(E46)</f>
        <v>30000</v>
      </c>
      <c r="F44" s="58">
        <f>SUM(F46)</f>
        <v>26535</v>
      </c>
      <c r="G44" s="59">
        <f>F44*100/E44</f>
        <v>88.45</v>
      </c>
    </row>
    <row r="45" spans="1:7" ht="20.25">
      <c r="A45" s="60"/>
      <c r="B45" s="145"/>
      <c r="C45" s="146"/>
      <c r="D45" s="147" t="s">
        <v>39</v>
      </c>
      <c r="E45" s="148"/>
      <c r="F45" s="149"/>
      <c r="G45" s="150"/>
    </row>
    <row r="46" spans="1:7" ht="21" thickBot="1">
      <c r="A46" s="97"/>
      <c r="B46" s="151"/>
      <c r="C46" s="152">
        <v>4300</v>
      </c>
      <c r="D46" s="153" t="s">
        <v>22</v>
      </c>
      <c r="E46" s="81">
        <v>30000</v>
      </c>
      <c r="F46" s="154">
        <v>26535</v>
      </c>
      <c r="G46" s="82">
        <f>F46*100/E46</f>
        <v>88.45</v>
      </c>
    </row>
    <row r="47" spans="1:7" ht="21" thickBot="1">
      <c r="A47" s="104">
        <v>750</v>
      </c>
      <c r="B47" s="49"/>
      <c r="C47" s="155"/>
      <c r="D47" s="49" t="s">
        <v>40</v>
      </c>
      <c r="E47" s="50">
        <f>E48+E55+E60+E90+E92</f>
        <v>1702187</v>
      </c>
      <c r="F47" s="51">
        <f>F48+F55+F60+F90+F92</f>
        <v>1656011.2300000002</v>
      </c>
      <c r="G47" s="52">
        <f>F47*100/E47</f>
        <v>97.2872680851164</v>
      </c>
    </row>
    <row r="48" spans="1:7" ht="20.25">
      <c r="A48" s="53"/>
      <c r="B48" s="147">
        <v>75011</v>
      </c>
      <c r="C48" s="139"/>
      <c r="D48" s="139" t="s">
        <v>41</v>
      </c>
      <c r="E48" s="57">
        <f>SUM(E49:E54)</f>
        <v>63376</v>
      </c>
      <c r="F48" s="58">
        <f>SUM(F49:F54)</f>
        <v>63376</v>
      </c>
      <c r="G48" s="59">
        <f>F48*100/E48</f>
        <v>100</v>
      </c>
    </row>
    <row r="49" spans="1:7" ht="20.25">
      <c r="A49" s="60"/>
      <c r="B49" s="140"/>
      <c r="C49" s="90">
        <v>4010</v>
      </c>
      <c r="D49" s="90" t="s">
        <v>62</v>
      </c>
      <c r="E49" s="91">
        <v>47368</v>
      </c>
      <c r="F49" s="123">
        <v>47368</v>
      </c>
      <c r="G49" s="93">
        <f>F49/E49*100</f>
        <v>100</v>
      </c>
    </row>
    <row r="50" spans="1:7" ht="20.25">
      <c r="A50" s="60"/>
      <c r="B50" s="94"/>
      <c r="C50" s="90">
        <v>4040</v>
      </c>
      <c r="D50" s="90" t="s">
        <v>44</v>
      </c>
      <c r="E50" s="91">
        <v>3774</v>
      </c>
      <c r="F50" s="123">
        <v>3774</v>
      </c>
      <c r="G50" s="93">
        <f aca="true" t="shared" si="2" ref="G50:G55">F50*100/E50</f>
        <v>100</v>
      </c>
    </row>
    <row r="51" spans="1:7" ht="20.25">
      <c r="A51" s="60"/>
      <c r="B51" s="94"/>
      <c r="C51" s="90">
        <v>4110</v>
      </c>
      <c r="D51" s="90" t="s">
        <v>45</v>
      </c>
      <c r="E51" s="91">
        <v>7722</v>
      </c>
      <c r="F51" s="123">
        <v>7722</v>
      </c>
      <c r="G51" s="93">
        <f t="shared" si="2"/>
        <v>100</v>
      </c>
    </row>
    <row r="52" spans="1:7" ht="20.25">
      <c r="A52" s="60"/>
      <c r="B52" s="94"/>
      <c r="C52" s="90">
        <v>4120</v>
      </c>
      <c r="D52" s="90" t="s">
        <v>46</v>
      </c>
      <c r="E52" s="91">
        <v>1252</v>
      </c>
      <c r="F52" s="123">
        <v>1252</v>
      </c>
      <c r="G52" s="93">
        <f t="shared" si="2"/>
        <v>100</v>
      </c>
    </row>
    <row r="53" spans="1:7" ht="20.25">
      <c r="A53" s="60"/>
      <c r="B53" s="94"/>
      <c r="C53" s="90">
        <v>4210</v>
      </c>
      <c r="D53" s="90" t="s">
        <v>21</v>
      </c>
      <c r="E53" s="91">
        <v>200</v>
      </c>
      <c r="F53" s="123">
        <v>200</v>
      </c>
      <c r="G53" s="93">
        <f t="shared" si="2"/>
        <v>100</v>
      </c>
    </row>
    <row r="54" spans="1:7" ht="20.25">
      <c r="A54" s="60"/>
      <c r="B54" s="156"/>
      <c r="C54" s="90">
        <v>4300</v>
      </c>
      <c r="D54" s="90" t="s">
        <v>22</v>
      </c>
      <c r="E54" s="91">
        <v>3060</v>
      </c>
      <c r="F54" s="123">
        <v>3060</v>
      </c>
      <c r="G54" s="93">
        <f t="shared" si="2"/>
        <v>100</v>
      </c>
    </row>
    <row r="55" spans="1:7" ht="20.25">
      <c r="A55" s="60"/>
      <c r="B55" s="157">
        <v>75022</v>
      </c>
      <c r="C55" s="158"/>
      <c r="D55" s="55" t="s">
        <v>47</v>
      </c>
      <c r="E55" s="57">
        <f>SUM(E57:E59)</f>
        <v>47083</v>
      </c>
      <c r="F55" s="58">
        <f>SUM(F57:F59)</f>
        <v>43342.51</v>
      </c>
      <c r="G55" s="59">
        <f t="shared" si="2"/>
        <v>92.05554021621391</v>
      </c>
    </row>
    <row r="56" spans="1:7" ht="20.25">
      <c r="A56" s="60"/>
      <c r="B56" s="158"/>
      <c r="C56" s="158"/>
      <c r="D56" s="158" t="s">
        <v>48</v>
      </c>
      <c r="E56" s="57"/>
      <c r="F56" s="58"/>
      <c r="G56" s="59"/>
    </row>
    <row r="57" spans="1:7" ht="20.25">
      <c r="A57" s="60"/>
      <c r="B57" s="140"/>
      <c r="C57" s="90">
        <v>3030</v>
      </c>
      <c r="D57" s="90" t="s">
        <v>136</v>
      </c>
      <c r="E57" s="91">
        <v>44420</v>
      </c>
      <c r="F57" s="123">
        <v>40680</v>
      </c>
      <c r="G57" s="93">
        <f>F57/E57*100</f>
        <v>91.58036920306168</v>
      </c>
    </row>
    <row r="58" spans="1:7" ht="20.25">
      <c r="A58" s="60"/>
      <c r="B58" s="94"/>
      <c r="C58" s="90">
        <v>4210</v>
      </c>
      <c r="D58" s="90" t="s">
        <v>21</v>
      </c>
      <c r="E58" s="91">
        <v>1863</v>
      </c>
      <c r="F58" s="123">
        <v>1862.58</v>
      </c>
      <c r="G58" s="93">
        <f>F58*100/E58</f>
        <v>99.97745571658615</v>
      </c>
    </row>
    <row r="59" spans="1:7" ht="20.25">
      <c r="A59" s="60"/>
      <c r="B59" s="156"/>
      <c r="C59" s="90">
        <v>4300</v>
      </c>
      <c r="D59" s="90" t="s">
        <v>22</v>
      </c>
      <c r="E59" s="91">
        <v>800</v>
      </c>
      <c r="F59" s="123">
        <v>799.93</v>
      </c>
      <c r="G59" s="93">
        <f>F59*100/E59</f>
        <v>99.99125</v>
      </c>
    </row>
    <row r="60" spans="1:7" ht="20.25">
      <c r="A60" s="159"/>
      <c r="B60" s="160">
        <v>75023</v>
      </c>
      <c r="C60" s="139"/>
      <c r="D60" s="55" t="s">
        <v>49</v>
      </c>
      <c r="E60" s="57">
        <f>SUM(E62:E89)</f>
        <v>1449262</v>
      </c>
      <c r="F60" s="58">
        <f>SUM(F62:F89)</f>
        <v>1412540.9300000002</v>
      </c>
      <c r="G60" s="59">
        <f>F60*100/E60</f>
        <v>97.46622280857432</v>
      </c>
    </row>
    <row r="61" spans="1:7" ht="20.25">
      <c r="A61" s="159"/>
      <c r="B61" s="55"/>
      <c r="C61" s="139"/>
      <c r="D61" s="55" t="s">
        <v>50</v>
      </c>
      <c r="E61" s="148"/>
      <c r="F61" s="161"/>
      <c r="G61" s="150"/>
    </row>
    <row r="62" spans="1:7" ht="20.25">
      <c r="A62" s="60"/>
      <c r="B62" s="162"/>
      <c r="C62" s="163">
        <v>3020</v>
      </c>
      <c r="D62" s="80" t="s">
        <v>97</v>
      </c>
      <c r="E62" s="164">
        <v>1073</v>
      </c>
      <c r="F62" s="165">
        <v>1072.6</v>
      </c>
      <c r="G62" s="166">
        <f>F62/E62*100</f>
        <v>99.96272134203168</v>
      </c>
    </row>
    <row r="63" spans="1:7" ht="20.25">
      <c r="A63" s="60"/>
      <c r="B63" s="167"/>
      <c r="C63" s="168"/>
      <c r="D63" s="85" t="s">
        <v>88</v>
      </c>
      <c r="E63" s="164"/>
      <c r="F63" s="165"/>
      <c r="G63" s="166"/>
    </row>
    <row r="64" spans="1:7" ht="20.25">
      <c r="A64" s="60"/>
      <c r="B64" s="94"/>
      <c r="C64" s="68">
        <v>4010</v>
      </c>
      <c r="D64" s="152" t="s">
        <v>42</v>
      </c>
      <c r="E64" s="169">
        <v>991597</v>
      </c>
      <c r="F64" s="170">
        <v>979057.56</v>
      </c>
      <c r="G64" s="82">
        <f>F64/E64*100</f>
        <v>98.73542981675016</v>
      </c>
    </row>
    <row r="65" spans="1:7" ht="20.25">
      <c r="A65" s="60"/>
      <c r="B65" s="94"/>
      <c r="C65" s="68"/>
      <c r="D65" s="152" t="s">
        <v>43</v>
      </c>
      <c r="E65" s="171"/>
      <c r="F65" s="81"/>
      <c r="G65" s="71"/>
    </row>
    <row r="66" spans="1:7" ht="20.25">
      <c r="A66" s="60"/>
      <c r="B66" s="94"/>
      <c r="C66" s="172">
        <v>4040</v>
      </c>
      <c r="D66" s="90" t="s">
        <v>44</v>
      </c>
      <c r="E66" s="91">
        <v>74005</v>
      </c>
      <c r="F66" s="123">
        <v>74004.45</v>
      </c>
      <c r="G66" s="93">
        <f>F66/E66*100</f>
        <v>99.9992568069725</v>
      </c>
    </row>
    <row r="67" spans="1:7" ht="20.25">
      <c r="A67" s="60"/>
      <c r="B67" s="94"/>
      <c r="C67" s="172">
        <v>4110</v>
      </c>
      <c r="D67" s="90" t="s">
        <v>45</v>
      </c>
      <c r="E67" s="91">
        <v>152440</v>
      </c>
      <c r="F67" s="123">
        <v>151600.89</v>
      </c>
      <c r="G67" s="93">
        <f>F67/E67*100</f>
        <v>99.44954736289688</v>
      </c>
    </row>
    <row r="68" spans="1:7" ht="20.25">
      <c r="A68" s="60"/>
      <c r="B68" s="94"/>
      <c r="C68" s="172">
        <v>4120</v>
      </c>
      <c r="D68" s="90" t="s">
        <v>46</v>
      </c>
      <c r="E68" s="91">
        <v>25367</v>
      </c>
      <c r="F68" s="123">
        <v>25183.96</v>
      </c>
      <c r="G68" s="93">
        <f>F68*100/E68</f>
        <v>99.27843260929554</v>
      </c>
    </row>
    <row r="69" spans="1:7" ht="20.25">
      <c r="A69" s="60"/>
      <c r="B69" s="94"/>
      <c r="C69" s="126">
        <v>4140</v>
      </c>
      <c r="D69" s="173" t="s">
        <v>51</v>
      </c>
      <c r="E69" s="174">
        <v>22315</v>
      </c>
      <c r="F69" s="127">
        <v>22306</v>
      </c>
      <c r="G69" s="116">
        <f>F69/E69*100</f>
        <v>99.95966838449473</v>
      </c>
    </row>
    <row r="70" spans="1:7" ht="20.25">
      <c r="A70" s="60"/>
      <c r="B70" s="94"/>
      <c r="C70" s="175"/>
      <c r="D70" s="176" t="s">
        <v>52</v>
      </c>
      <c r="E70" s="177"/>
      <c r="F70" s="178"/>
      <c r="G70" s="122"/>
    </row>
    <row r="71" spans="1:7" ht="20.25">
      <c r="A71" s="60"/>
      <c r="B71" s="94"/>
      <c r="C71" s="172">
        <v>4210</v>
      </c>
      <c r="D71" s="90" t="s">
        <v>21</v>
      </c>
      <c r="E71" s="91">
        <v>31401</v>
      </c>
      <c r="F71" s="123">
        <v>27343.69</v>
      </c>
      <c r="G71" s="93">
        <f aca="true" t="shared" si="3" ref="G71:G76">F71*100/E71</f>
        <v>87.07904206872392</v>
      </c>
    </row>
    <row r="72" spans="1:7" ht="20.25">
      <c r="A72" s="60"/>
      <c r="B72" s="94"/>
      <c r="C72" s="172">
        <v>4260</v>
      </c>
      <c r="D72" s="90" t="s">
        <v>53</v>
      </c>
      <c r="E72" s="91">
        <v>24237</v>
      </c>
      <c r="F72" s="123">
        <v>24201.73</v>
      </c>
      <c r="G72" s="93">
        <f t="shared" si="3"/>
        <v>99.8544786896068</v>
      </c>
    </row>
    <row r="73" spans="1:7" ht="20.25">
      <c r="A73" s="60"/>
      <c r="B73" s="94"/>
      <c r="C73" s="172">
        <v>4270</v>
      </c>
      <c r="D73" s="90" t="s">
        <v>33</v>
      </c>
      <c r="E73" s="91">
        <v>8000</v>
      </c>
      <c r="F73" s="123">
        <v>7110</v>
      </c>
      <c r="G73" s="93">
        <f t="shared" si="3"/>
        <v>88.875</v>
      </c>
    </row>
    <row r="74" spans="1:7" ht="20.25">
      <c r="A74" s="125"/>
      <c r="B74" s="117"/>
      <c r="C74" s="90">
        <v>4300</v>
      </c>
      <c r="D74" s="90" t="s">
        <v>22</v>
      </c>
      <c r="E74" s="91">
        <v>54050</v>
      </c>
      <c r="F74" s="123">
        <v>53331.57</v>
      </c>
      <c r="G74" s="93">
        <f t="shared" si="3"/>
        <v>98.67080481036078</v>
      </c>
    </row>
    <row r="75" spans="1:7" ht="20.25">
      <c r="A75" s="60"/>
      <c r="B75" s="94"/>
      <c r="C75" s="179">
        <v>4350</v>
      </c>
      <c r="D75" s="72" t="s">
        <v>54</v>
      </c>
      <c r="E75" s="73">
        <v>1320</v>
      </c>
      <c r="F75" s="121">
        <v>1320</v>
      </c>
      <c r="G75" s="122">
        <f t="shared" si="3"/>
        <v>100</v>
      </c>
    </row>
    <row r="76" spans="1:7" ht="20.25">
      <c r="A76" s="60"/>
      <c r="B76" s="94"/>
      <c r="C76" s="180">
        <v>4360</v>
      </c>
      <c r="D76" s="173" t="s">
        <v>55</v>
      </c>
      <c r="E76" s="174">
        <v>3000</v>
      </c>
      <c r="F76" s="127">
        <v>2812.1</v>
      </c>
      <c r="G76" s="116">
        <f t="shared" si="3"/>
        <v>93.73666666666666</v>
      </c>
    </row>
    <row r="77" spans="1:7" ht="20.25">
      <c r="A77" s="60"/>
      <c r="B77" s="94"/>
      <c r="C77" s="86"/>
      <c r="D77" s="176" t="s">
        <v>56</v>
      </c>
      <c r="E77" s="177"/>
      <c r="F77" s="178"/>
      <c r="G77" s="122"/>
    </row>
    <row r="78" spans="1:7" ht="20.25">
      <c r="A78" s="60"/>
      <c r="B78" s="94"/>
      <c r="C78" s="115">
        <v>4370</v>
      </c>
      <c r="D78" s="126" t="s">
        <v>55</v>
      </c>
      <c r="E78" s="174">
        <v>7600</v>
      </c>
      <c r="F78" s="127">
        <v>6874.99</v>
      </c>
      <c r="G78" s="116">
        <f>F78*100/E78</f>
        <v>90.4603947368421</v>
      </c>
    </row>
    <row r="79" spans="1:7" ht="20.25">
      <c r="A79" s="60"/>
      <c r="B79" s="94"/>
      <c r="C79" s="179"/>
      <c r="D79" s="175" t="s">
        <v>57</v>
      </c>
      <c r="E79" s="177"/>
      <c r="F79" s="178"/>
      <c r="G79" s="122"/>
    </row>
    <row r="80" spans="1:7" ht="20.25">
      <c r="A80" s="60"/>
      <c r="B80" s="94"/>
      <c r="C80" s="172">
        <v>4410</v>
      </c>
      <c r="D80" s="90" t="s">
        <v>58</v>
      </c>
      <c r="E80" s="91">
        <v>2500</v>
      </c>
      <c r="F80" s="123">
        <v>1594.08</v>
      </c>
      <c r="G80" s="93">
        <f>F80*100/E80</f>
        <v>63.7632</v>
      </c>
    </row>
    <row r="81" spans="1:7" ht="20.25">
      <c r="A81" s="60"/>
      <c r="B81" s="94"/>
      <c r="C81" s="172">
        <v>4430</v>
      </c>
      <c r="D81" s="90" t="s">
        <v>23</v>
      </c>
      <c r="E81" s="91">
        <v>6000</v>
      </c>
      <c r="F81" s="123">
        <v>5085.46</v>
      </c>
      <c r="G81" s="93">
        <f>F81*100/E81</f>
        <v>84.75766666666667</v>
      </c>
    </row>
    <row r="82" spans="1:7" ht="20.25">
      <c r="A82" s="60"/>
      <c r="B82" s="94"/>
      <c r="C82" s="181">
        <v>4440</v>
      </c>
      <c r="D82" s="152" t="s">
        <v>59</v>
      </c>
      <c r="E82" s="171">
        <v>25484</v>
      </c>
      <c r="F82" s="165">
        <v>25484</v>
      </c>
      <c r="G82" s="71">
        <f>F82*100/E82</f>
        <v>100</v>
      </c>
    </row>
    <row r="83" spans="1:7" ht="20.25">
      <c r="A83" s="60"/>
      <c r="B83" s="94"/>
      <c r="C83" s="153"/>
      <c r="D83" s="153" t="s">
        <v>60</v>
      </c>
      <c r="E83" s="171"/>
      <c r="F83" s="165"/>
      <c r="G83" s="71"/>
    </row>
    <row r="84" spans="1:7" ht="20.25">
      <c r="A84" s="60"/>
      <c r="B84" s="94"/>
      <c r="C84" s="67">
        <v>4740</v>
      </c>
      <c r="D84" s="67" t="s">
        <v>144</v>
      </c>
      <c r="E84" s="69">
        <v>1000</v>
      </c>
      <c r="F84" s="182">
        <v>693.03</v>
      </c>
      <c r="G84" s="116">
        <f>F84*100/E84</f>
        <v>69.303</v>
      </c>
    </row>
    <row r="85" spans="1:7" ht="20.25">
      <c r="A85" s="60"/>
      <c r="B85" s="94"/>
      <c r="C85" s="72"/>
      <c r="D85" s="72" t="s">
        <v>145</v>
      </c>
      <c r="E85" s="73"/>
      <c r="F85" s="183"/>
      <c r="G85" s="122"/>
    </row>
    <row r="86" spans="1:7" ht="20.25">
      <c r="A86" s="60"/>
      <c r="B86" s="94"/>
      <c r="C86" s="67">
        <v>6050</v>
      </c>
      <c r="D86" s="67" t="s">
        <v>177</v>
      </c>
      <c r="E86" s="69">
        <v>14273</v>
      </c>
      <c r="F86" s="182">
        <v>0</v>
      </c>
      <c r="G86" s="116">
        <f>F86*100/E86</f>
        <v>0</v>
      </c>
    </row>
    <row r="87" spans="1:7" ht="20.25">
      <c r="A87" s="60"/>
      <c r="B87" s="94"/>
      <c r="C87" s="72"/>
      <c r="D87" s="72" t="s">
        <v>78</v>
      </c>
      <c r="E87" s="73"/>
      <c r="F87" s="183"/>
      <c r="G87" s="122"/>
    </row>
    <row r="88" spans="1:7" ht="20.25">
      <c r="A88" s="60"/>
      <c r="B88" s="94"/>
      <c r="C88" s="153">
        <v>6060</v>
      </c>
      <c r="D88" s="153" t="s">
        <v>34</v>
      </c>
      <c r="E88" s="171">
        <v>3600</v>
      </c>
      <c r="F88" s="165">
        <v>3464.82</v>
      </c>
      <c r="G88" s="71">
        <f>F88/E88*100</f>
        <v>96.245</v>
      </c>
    </row>
    <row r="89" spans="1:7" ht="20.25">
      <c r="A89" s="60"/>
      <c r="B89" s="179"/>
      <c r="C89" s="153"/>
      <c r="D89" s="153" t="s">
        <v>16</v>
      </c>
      <c r="E89" s="171"/>
      <c r="F89" s="81"/>
      <c r="G89" s="186"/>
    </row>
    <row r="90" spans="1:7" ht="20.25">
      <c r="A90" s="88"/>
      <c r="B90" s="147">
        <v>75075</v>
      </c>
      <c r="C90" s="187"/>
      <c r="D90" s="188" t="s">
        <v>139</v>
      </c>
      <c r="E90" s="189">
        <f>SUM(E91)</f>
        <v>15000</v>
      </c>
      <c r="F90" s="190">
        <f>SUM(F91)</f>
        <v>14205.76</v>
      </c>
      <c r="G90" s="79">
        <f aca="true" t="shared" si="4" ref="G90:G102">F90*100/E90</f>
        <v>94.70506666666667</v>
      </c>
    </row>
    <row r="91" spans="1:7" ht="20.25">
      <c r="A91" s="60"/>
      <c r="B91" s="153"/>
      <c r="C91" s="152">
        <v>4300</v>
      </c>
      <c r="D91" s="153" t="s">
        <v>22</v>
      </c>
      <c r="E91" s="171">
        <v>15000</v>
      </c>
      <c r="F91" s="81">
        <v>14205.76</v>
      </c>
      <c r="G91" s="82">
        <f t="shared" si="4"/>
        <v>94.70506666666667</v>
      </c>
    </row>
    <row r="92" spans="1:7" ht="20.25">
      <c r="A92" s="60"/>
      <c r="B92" s="191">
        <v>75095</v>
      </c>
      <c r="C92" s="192"/>
      <c r="D92" s="157" t="s">
        <v>20</v>
      </c>
      <c r="E92" s="193">
        <f>SUM(E93:E103)</f>
        <v>127466</v>
      </c>
      <c r="F92" s="194">
        <f>SUM(F93:F103)</f>
        <v>122546.02999999998</v>
      </c>
      <c r="G92" s="79">
        <f t="shared" si="4"/>
        <v>96.1401707121899</v>
      </c>
    </row>
    <row r="93" spans="1:7" ht="20.25">
      <c r="A93" s="60"/>
      <c r="B93" s="68"/>
      <c r="C93" s="90">
        <v>4010</v>
      </c>
      <c r="D93" s="124" t="s">
        <v>62</v>
      </c>
      <c r="E93" s="91">
        <v>53355</v>
      </c>
      <c r="F93" s="123">
        <v>53114.75</v>
      </c>
      <c r="G93" s="93">
        <f t="shared" si="4"/>
        <v>99.54971417861493</v>
      </c>
    </row>
    <row r="94" spans="1:7" ht="20.25">
      <c r="A94" s="60"/>
      <c r="B94" s="68"/>
      <c r="C94" s="90">
        <v>4040</v>
      </c>
      <c r="D94" s="124" t="s">
        <v>44</v>
      </c>
      <c r="E94" s="91">
        <v>1173</v>
      </c>
      <c r="F94" s="123">
        <v>1172.61</v>
      </c>
      <c r="G94" s="93">
        <f t="shared" si="4"/>
        <v>99.96675191815855</v>
      </c>
    </row>
    <row r="95" spans="1:7" ht="20.25">
      <c r="A95" s="60"/>
      <c r="B95" s="68"/>
      <c r="C95" s="90">
        <v>4100</v>
      </c>
      <c r="D95" s="124" t="s">
        <v>63</v>
      </c>
      <c r="E95" s="91">
        <v>28927</v>
      </c>
      <c r="F95" s="123">
        <v>28472.23</v>
      </c>
      <c r="G95" s="93">
        <f t="shared" si="4"/>
        <v>98.4278701559097</v>
      </c>
    </row>
    <row r="96" spans="1:7" ht="20.25">
      <c r="A96" s="60"/>
      <c r="B96" s="68"/>
      <c r="C96" s="124">
        <v>4110</v>
      </c>
      <c r="D96" s="90" t="s">
        <v>45</v>
      </c>
      <c r="E96" s="91">
        <v>6794</v>
      </c>
      <c r="F96" s="123">
        <v>6788.26</v>
      </c>
      <c r="G96" s="93">
        <f t="shared" si="4"/>
        <v>99.91551368854871</v>
      </c>
    </row>
    <row r="97" spans="1:7" ht="20.25">
      <c r="A97" s="60"/>
      <c r="B97" s="68"/>
      <c r="C97" s="90">
        <v>4120</v>
      </c>
      <c r="D97" s="90" t="s">
        <v>46</v>
      </c>
      <c r="E97" s="91">
        <v>1479</v>
      </c>
      <c r="F97" s="123">
        <v>1337.53</v>
      </c>
      <c r="G97" s="93">
        <f t="shared" si="4"/>
        <v>90.43475321162948</v>
      </c>
    </row>
    <row r="98" spans="1:7" ht="20.25">
      <c r="A98" s="60"/>
      <c r="B98" s="68"/>
      <c r="C98" s="124">
        <v>4210</v>
      </c>
      <c r="D98" s="90" t="s">
        <v>21</v>
      </c>
      <c r="E98" s="91">
        <v>6000</v>
      </c>
      <c r="F98" s="123">
        <v>3637.39</v>
      </c>
      <c r="G98" s="93">
        <f t="shared" si="4"/>
        <v>60.62316666666667</v>
      </c>
    </row>
    <row r="99" spans="1:7" ht="20.25">
      <c r="A99" s="60"/>
      <c r="B99" s="68"/>
      <c r="C99" s="124">
        <v>4300</v>
      </c>
      <c r="D99" s="90" t="s">
        <v>22</v>
      </c>
      <c r="E99" s="91">
        <v>24830</v>
      </c>
      <c r="F99" s="123">
        <v>23125.26</v>
      </c>
      <c r="G99" s="93">
        <f t="shared" si="4"/>
        <v>93.13435360451068</v>
      </c>
    </row>
    <row r="100" spans="1:7" ht="20.25">
      <c r="A100" s="60"/>
      <c r="B100" s="68"/>
      <c r="C100" s="124">
        <v>4350</v>
      </c>
      <c r="D100" s="90" t="s">
        <v>64</v>
      </c>
      <c r="E100" s="91">
        <v>600</v>
      </c>
      <c r="F100" s="123">
        <v>590</v>
      </c>
      <c r="G100" s="93">
        <f t="shared" si="4"/>
        <v>98.33333333333333</v>
      </c>
    </row>
    <row r="101" spans="1:7" ht="20.25">
      <c r="A101" s="60"/>
      <c r="B101" s="68"/>
      <c r="C101" s="124">
        <v>4430</v>
      </c>
      <c r="D101" s="90" t="s">
        <v>23</v>
      </c>
      <c r="E101" s="91">
        <v>518</v>
      </c>
      <c r="F101" s="123">
        <v>518</v>
      </c>
      <c r="G101" s="93">
        <f t="shared" si="4"/>
        <v>100</v>
      </c>
    </row>
    <row r="102" spans="1:7" ht="20.25">
      <c r="A102" s="60"/>
      <c r="B102" s="153"/>
      <c r="C102" s="181">
        <v>4440</v>
      </c>
      <c r="D102" s="152" t="s">
        <v>65</v>
      </c>
      <c r="E102" s="81">
        <v>3790</v>
      </c>
      <c r="F102" s="195">
        <v>3790</v>
      </c>
      <c r="G102" s="71">
        <f t="shared" si="4"/>
        <v>100</v>
      </c>
    </row>
    <row r="103" spans="1:7" ht="21" thickBot="1">
      <c r="A103" s="97"/>
      <c r="B103" s="151"/>
      <c r="C103" s="181"/>
      <c r="D103" s="152" t="s">
        <v>66</v>
      </c>
      <c r="E103" s="81"/>
      <c r="F103" s="195"/>
      <c r="G103" s="71"/>
    </row>
    <row r="104" spans="1:7" ht="20.25">
      <c r="A104" s="196">
        <v>751</v>
      </c>
      <c r="B104" s="197"/>
      <c r="C104" s="198"/>
      <c r="D104" s="199" t="s">
        <v>67</v>
      </c>
      <c r="E104" s="200">
        <f>E107+E111</f>
        <v>10327</v>
      </c>
      <c r="F104" s="201">
        <f>F107+F111</f>
        <v>10327</v>
      </c>
      <c r="G104" s="202">
        <f>F104*100/E104</f>
        <v>100</v>
      </c>
    </row>
    <row r="105" spans="1:7" ht="20.25">
      <c r="A105" s="203"/>
      <c r="B105" s="204"/>
      <c r="C105" s="205"/>
      <c r="D105" s="206" t="s">
        <v>68</v>
      </c>
      <c r="E105" s="207"/>
      <c r="F105" s="208"/>
      <c r="G105" s="209"/>
    </row>
    <row r="106" spans="1:7" ht="21" thickBot="1">
      <c r="A106" s="210"/>
      <c r="B106" s="211"/>
      <c r="C106" s="136"/>
      <c r="D106" s="212" t="s">
        <v>69</v>
      </c>
      <c r="E106" s="137"/>
      <c r="F106" s="213"/>
      <c r="G106" s="138"/>
    </row>
    <row r="107" spans="1:7" ht="20.25">
      <c r="A107" s="53"/>
      <c r="B107" s="55">
        <v>75101</v>
      </c>
      <c r="C107" s="139"/>
      <c r="D107" s="158" t="s">
        <v>67</v>
      </c>
      <c r="E107" s="214">
        <f>SUM(E110)</f>
        <v>813</v>
      </c>
      <c r="F107" s="215">
        <f>SUM(F110)</f>
        <v>813</v>
      </c>
      <c r="G107" s="59">
        <f>F107*100/E107</f>
        <v>100</v>
      </c>
    </row>
    <row r="108" spans="1:7" ht="20.25">
      <c r="A108" s="60"/>
      <c r="B108" s="55"/>
      <c r="C108" s="139"/>
      <c r="D108" s="158" t="s">
        <v>68</v>
      </c>
      <c r="E108" s="215"/>
      <c r="F108" s="58"/>
      <c r="G108" s="59"/>
    </row>
    <row r="109" spans="1:7" ht="20.25">
      <c r="A109" s="60"/>
      <c r="B109" s="145"/>
      <c r="C109" s="216"/>
      <c r="D109" s="147" t="s">
        <v>69</v>
      </c>
      <c r="E109" s="217"/>
      <c r="F109" s="161"/>
      <c r="G109" s="150"/>
    </row>
    <row r="110" spans="1:7" ht="20.25">
      <c r="A110" s="60"/>
      <c r="B110" s="218"/>
      <c r="C110" s="219">
        <v>4300</v>
      </c>
      <c r="D110" s="219" t="s">
        <v>22</v>
      </c>
      <c r="E110" s="169">
        <v>813</v>
      </c>
      <c r="F110" s="220">
        <v>813</v>
      </c>
      <c r="G110" s="82">
        <f>F110*100/E110</f>
        <v>100</v>
      </c>
    </row>
    <row r="111" spans="1:7" ht="20.25">
      <c r="A111" s="60"/>
      <c r="B111" s="118">
        <v>75113</v>
      </c>
      <c r="C111" s="76"/>
      <c r="D111" s="76" t="s">
        <v>146</v>
      </c>
      <c r="E111" s="77">
        <f>SUM(E112:E117)</f>
        <v>9514</v>
      </c>
      <c r="F111" s="78">
        <f>SUM(F112:F117)</f>
        <v>9514</v>
      </c>
      <c r="G111" s="120">
        <f aca="true" t="shared" si="5" ref="G111:G118">F111/E111*100</f>
        <v>100</v>
      </c>
    </row>
    <row r="112" spans="1:7" ht="20.25">
      <c r="A112" s="60"/>
      <c r="B112" s="94"/>
      <c r="C112" s="90">
        <v>3030</v>
      </c>
      <c r="D112" s="90" t="s">
        <v>136</v>
      </c>
      <c r="E112" s="91">
        <v>5040</v>
      </c>
      <c r="F112" s="123">
        <v>5040</v>
      </c>
      <c r="G112" s="93">
        <f t="shared" si="5"/>
        <v>100</v>
      </c>
    </row>
    <row r="113" spans="1:7" ht="20.25">
      <c r="A113" s="60"/>
      <c r="B113" s="94"/>
      <c r="C113" s="90">
        <v>4110</v>
      </c>
      <c r="D113" s="90" t="s">
        <v>45</v>
      </c>
      <c r="E113" s="91">
        <v>117</v>
      </c>
      <c r="F113" s="123">
        <v>117</v>
      </c>
      <c r="G113" s="93">
        <f t="shared" si="5"/>
        <v>100</v>
      </c>
    </row>
    <row r="114" spans="1:7" ht="20.25">
      <c r="A114" s="60"/>
      <c r="B114" s="94"/>
      <c r="C114" s="90">
        <v>4120</v>
      </c>
      <c r="D114" s="90" t="s">
        <v>46</v>
      </c>
      <c r="E114" s="91">
        <v>19</v>
      </c>
      <c r="F114" s="123">
        <v>19</v>
      </c>
      <c r="G114" s="93">
        <f t="shared" si="5"/>
        <v>100</v>
      </c>
    </row>
    <row r="115" spans="1:7" ht="20.25">
      <c r="A115" s="60"/>
      <c r="B115" s="94"/>
      <c r="C115" s="90">
        <v>4170</v>
      </c>
      <c r="D115" s="90" t="s">
        <v>36</v>
      </c>
      <c r="E115" s="91">
        <v>944</v>
      </c>
      <c r="F115" s="123">
        <v>944</v>
      </c>
      <c r="G115" s="93">
        <f t="shared" si="5"/>
        <v>100</v>
      </c>
    </row>
    <row r="116" spans="1:7" ht="20.25">
      <c r="A116" s="60"/>
      <c r="B116" s="94"/>
      <c r="C116" s="90">
        <v>4210</v>
      </c>
      <c r="D116" s="90" t="s">
        <v>21</v>
      </c>
      <c r="E116" s="91">
        <v>2574</v>
      </c>
      <c r="F116" s="123">
        <v>2574</v>
      </c>
      <c r="G116" s="93">
        <f t="shared" si="5"/>
        <v>100</v>
      </c>
    </row>
    <row r="117" spans="1:7" ht="21" thickBot="1">
      <c r="A117" s="97"/>
      <c r="B117" s="98"/>
      <c r="C117" s="67">
        <v>4300</v>
      </c>
      <c r="D117" s="67" t="s">
        <v>22</v>
      </c>
      <c r="E117" s="69">
        <v>820</v>
      </c>
      <c r="F117" s="141">
        <v>820</v>
      </c>
      <c r="G117" s="116">
        <f t="shared" si="5"/>
        <v>100</v>
      </c>
    </row>
    <row r="118" spans="1:7" ht="20.25">
      <c r="A118" s="196">
        <v>754</v>
      </c>
      <c r="B118" s="197"/>
      <c r="C118" s="198"/>
      <c r="D118" s="199" t="s">
        <v>70</v>
      </c>
      <c r="E118" s="201">
        <f>E120+E125+E140</f>
        <v>151437</v>
      </c>
      <c r="F118" s="221">
        <f>F120+F125+F140</f>
        <v>146698.16</v>
      </c>
      <c r="G118" s="202">
        <f t="shared" si="5"/>
        <v>96.87075153364106</v>
      </c>
    </row>
    <row r="119" spans="1:7" ht="21" thickBot="1">
      <c r="A119" s="210"/>
      <c r="B119" s="211"/>
      <c r="C119" s="136"/>
      <c r="D119" s="212" t="s">
        <v>71</v>
      </c>
      <c r="E119" s="137"/>
      <c r="F119" s="213"/>
      <c r="G119" s="138"/>
    </row>
    <row r="120" spans="1:7" ht="20.25">
      <c r="A120" s="53"/>
      <c r="B120" s="158">
        <v>75404</v>
      </c>
      <c r="C120" s="216"/>
      <c r="D120" s="216" t="s">
        <v>147</v>
      </c>
      <c r="E120" s="161">
        <f>SUM(E121:E122)</f>
        <v>28000</v>
      </c>
      <c r="F120" s="161">
        <f>SUM(F121:F122)</f>
        <v>25000</v>
      </c>
      <c r="G120" s="59">
        <f aca="true" t="shared" si="6" ref="G120:G136">F120*100/E120</f>
        <v>89.28571428571429</v>
      </c>
    </row>
    <row r="121" spans="1:7" ht="20.25">
      <c r="A121" s="60"/>
      <c r="B121" s="115"/>
      <c r="C121" s="218">
        <v>3000</v>
      </c>
      <c r="D121" s="222" t="s">
        <v>72</v>
      </c>
      <c r="E121" s="220">
        <v>3000</v>
      </c>
      <c r="F121" s="220">
        <v>0</v>
      </c>
      <c r="G121" s="82">
        <f t="shared" si="6"/>
        <v>0</v>
      </c>
    </row>
    <row r="122" spans="1:7" ht="20.25">
      <c r="A122" s="223"/>
      <c r="B122" s="224"/>
      <c r="C122" s="67">
        <v>6170</v>
      </c>
      <c r="D122" s="218" t="s">
        <v>148</v>
      </c>
      <c r="E122" s="220">
        <v>25000</v>
      </c>
      <c r="F122" s="220">
        <v>25000</v>
      </c>
      <c r="G122" s="82">
        <f t="shared" si="6"/>
        <v>100</v>
      </c>
    </row>
    <row r="123" spans="1:7" ht="20.25">
      <c r="A123" s="223"/>
      <c r="B123" s="224"/>
      <c r="C123" s="117"/>
      <c r="D123" s="153" t="s">
        <v>149</v>
      </c>
      <c r="E123" s="195"/>
      <c r="F123" s="195"/>
      <c r="G123" s="71"/>
    </row>
    <row r="124" spans="1:7" ht="20.25">
      <c r="A124" s="223"/>
      <c r="B124" s="224"/>
      <c r="C124" s="72"/>
      <c r="D124" s="153" t="s">
        <v>150</v>
      </c>
      <c r="E124" s="195"/>
      <c r="F124" s="195"/>
      <c r="G124" s="71"/>
    </row>
    <row r="125" spans="1:7" ht="20.25">
      <c r="A125" s="60"/>
      <c r="B125" s="76">
        <v>75412</v>
      </c>
      <c r="C125" s="158"/>
      <c r="D125" s="192" t="s">
        <v>73</v>
      </c>
      <c r="E125" s="194">
        <f>SUM(E126:E139)</f>
        <v>123037</v>
      </c>
      <c r="F125" s="194">
        <f>SUM(F126:F139)</f>
        <v>121298.16</v>
      </c>
      <c r="G125" s="79">
        <f t="shared" si="6"/>
        <v>98.58673407186456</v>
      </c>
    </row>
    <row r="126" spans="1:7" ht="20.25">
      <c r="A126" s="60"/>
      <c r="B126" s="181"/>
      <c r="C126" s="124">
        <v>3030</v>
      </c>
      <c r="D126" s="124" t="s">
        <v>136</v>
      </c>
      <c r="E126" s="225">
        <v>2910</v>
      </c>
      <c r="F126" s="226">
        <v>2910</v>
      </c>
      <c r="G126" s="93">
        <f t="shared" si="6"/>
        <v>100</v>
      </c>
    </row>
    <row r="127" spans="1:7" ht="20.25">
      <c r="A127" s="60"/>
      <c r="B127" s="181"/>
      <c r="C127" s="124">
        <v>4110</v>
      </c>
      <c r="D127" s="124" t="s">
        <v>45</v>
      </c>
      <c r="E127" s="225">
        <v>1540</v>
      </c>
      <c r="F127" s="226">
        <v>1539.2</v>
      </c>
      <c r="G127" s="93">
        <f t="shared" si="6"/>
        <v>99.94805194805195</v>
      </c>
    </row>
    <row r="128" spans="1:7" ht="20.25">
      <c r="A128" s="60"/>
      <c r="B128" s="181"/>
      <c r="C128" s="124">
        <v>4120</v>
      </c>
      <c r="D128" s="124" t="s">
        <v>46</v>
      </c>
      <c r="E128" s="225">
        <v>250</v>
      </c>
      <c r="F128" s="226">
        <v>249.96</v>
      </c>
      <c r="G128" s="93">
        <f t="shared" si="6"/>
        <v>99.984</v>
      </c>
    </row>
    <row r="129" spans="1:7" ht="20.25">
      <c r="A129" s="60"/>
      <c r="B129" s="68"/>
      <c r="C129" s="124">
        <v>4170</v>
      </c>
      <c r="D129" s="90" t="s">
        <v>36</v>
      </c>
      <c r="E129" s="91">
        <v>16500</v>
      </c>
      <c r="F129" s="123">
        <v>16413.2</v>
      </c>
      <c r="G129" s="93">
        <f t="shared" si="6"/>
        <v>99.47393939393939</v>
      </c>
    </row>
    <row r="130" spans="1:7" ht="20.25">
      <c r="A130" s="60"/>
      <c r="B130" s="68"/>
      <c r="C130" s="90">
        <v>4210</v>
      </c>
      <c r="D130" s="90" t="s">
        <v>21</v>
      </c>
      <c r="E130" s="91">
        <v>48990</v>
      </c>
      <c r="F130" s="123">
        <v>48690.05</v>
      </c>
      <c r="G130" s="93">
        <f t="shared" si="6"/>
        <v>99.3877321902429</v>
      </c>
    </row>
    <row r="131" spans="1:7" ht="20.25">
      <c r="A131" s="60"/>
      <c r="B131" s="68"/>
      <c r="C131" s="90">
        <v>4260</v>
      </c>
      <c r="D131" s="90" t="s">
        <v>53</v>
      </c>
      <c r="E131" s="91">
        <v>4580</v>
      </c>
      <c r="F131" s="123">
        <v>4576.62</v>
      </c>
      <c r="G131" s="93">
        <f t="shared" si="6"/>
        <v>99.92620087336245</v>
      </c>
    </row>
    <row r="132" spans="1:7" ht="20.25">
      <c r="A132" s="60"/>
      <c r="B132" s="68"/>
      <c r="C132" s="90">
        <v>4270</v>
      </c>
      <c r="D132" s="90" t="s">
        <v>33</v>
      </c>
      <c r="E132" s="91">
        <v>1500</v>
      </c>
      <c r="F132" s="123">
        <v>1445.94</v>
      </c>
      <c r="G132" s="93">
        <f t="shared" si="6"/>
        <v>96.396</v>
      </c>
    </row>
    <row r="133" spans="1:7" ht="20.25">
      <c r="A133" s="60"/>
      <c r="B133" s="68"/>
      <c r="C133" s="90">
        <v>4300</v>
      </c>
      <c r="D133" s="90" t="s">
        <v>22</v>
      </c>
      <c r="E133" s="91">
        <v>4797</v>
      </c>
      <c r="F133" s="123">
        <v>4001.44</v>
      </c>
      <c r="G133" s="93">
        <f t="shared" si="6"/>
        <v>83.41546800083385</v>
      </c>
    </row>
    <row r="134" spans="1:7" ht="20.25">
      <c r="A134" s="60"/>
      <c r="B134" s="68"/>
      <c r="C134" s="90">
        <v>4430</v>
      </c>
      <c r="D134" s="90" t="s">
        <v>23</v>
      </c>
      <c r="E134" s="91">
        <v>8500</v>
      </c>
      <c r="F134" s="123">
        <v>8005</v>
      </c>
      <c r="G134" s="93">
        <f t="shared" si="6"/>
        <v>94.17647058823529</v>
      </c>
    </row>
    <row r="135" spans="1:7" ht="20.25">
      <c r="A135" s="60"/>
      <c r="B135" s="68"/>
      <c r="C135" s="90">
        <v>4480</v>
      </c>
      <c r="D135" s="90" t="s">
        <v>74</v>
      </c>
      <c r="E135" s="91">
        <v>8655</v>
      </c>
      <c r="F135" s="123">
        <v>8655</v>
      </c>
      <c r="G135" s="93">
        <f t="shared" si="6"/>
        <v>100</v>
      </c>
    </row>
    <row r="136" spans="1:7" ht="20.25">
      <c r="A136" s="60"/>
      <c r="B136" s="153"/>
      <c r="C136" s="68">
        <v>4500</v>
      </c>
      <c r="D136" s="152" t="s">
        <v>75</v>
      </c>
      <c r="E136" s="171">
        <v>527</v>
      </c>
      <c r="F136" s="195">
        <v>527</v>
      </c>
      <c r="G136" s="71">
        <f t="shared" si="6"/>
        <v>100</v>
      </c>
    </row>
    <row r="137" spans="1:7" ht="20.25">
      <c r="A137" s="60"/>
      <c r="B137" s="153"/>
      <c r="C137" s="68"/>
      <c r="D137" s="152" t="s">
        <v>76</v>
      </c>
      <c r="E137" s="171"/>
      <c r="F137" s="195"/>
      <c r="G137" s="71"/>
    </row>
    <row r="138" spans="1:7" ht="20.25">
      <c r="A138" s="60"/>
      <c r="B138" s="68"/>
      <c r="C138" s="227">
        <v>6060</v>
      </c>
      <c r="D138" s="228" t="s">
        <v>34</v>
      </c>
      <c r="E138" s="127">
        <v>24288</v>
      </c>
      <c r="F138" s="229">
        <v>24284.75</v>
      </c>
      <c r="G138" s="116">
        <f>F138*100/E138</f>
        <v>99.98661890645586</v>
      </c>
    </row>
    <row r="139" spans="1:7" ht="20.25">
      <c r="A139" s="60"/>
      <c r="B139" s="68"/>
      <c r="C139" s="230"/>
      <c r="D139" s="231" t="s">
        <v>16</v>
      </c>
      <c r="E139" s="178"/>
      <c r="F139" s="232"/>
      <c r="G139" s="122"/>
    </row>
    <row r="140" spans="1:7" ht="20.25">
      <c r="A140" s="60"/>
      <c r="B140" s="233">
        <v>75414</v>
      </c>
      <c r="C140" s="216"/>
      <c r="D140" s="216" t="s">
        <v>77</v>
      </c>
      <c r="E140" s="217">
        <f>SUM(E141)</f>
        <v>400</v>
      </c>
      <c r="F140" s="217">
        <f>SUM(F141)</f>
        <v>400</v>
      </c>
      <c r="G140" s="59">
        <f>F140*100/E140</f>
        <v>100</v>
      </c>
    </row>
    <row r="141" spans="1:7" ht="21" thickBot="1">
      <c r="A141" s="97"/>
      <c r="B141" s="68"/>
      <c r="C141" s="152">
        <v>4300</v>
      </c>
      <c r="D141" s="234" t="s">
        <v>22</v>
      </c>
      <c r="E141" s="195">
        <v>400</v>
      </c>
      <c r="F141" s="154">
        <v>400</v>
      </c>
      <c r="G141" s="82">
        <f>F141*100/E141</f>
        <v>100</v>
      </c>
    </row>
    <row r="142" spans="1:7" ht="36.75" customHeight="1">
      <c r="A142" s="235">
        <v>756</v>
      </c>
      <c r="B142" s="236"/>
      <c r="C142" s="236"/>
      <c r="D142" s="237" t="s">
        <v>137</v>
      </c>
      <c r="E142" s="238">
        <f>E145</f>
        <v>1457</v>
      </c>
      <c r="F142" s="239">
        <f>F145</f>
        <v>1009.94</v>
      </c>
      <c r="G142" s="240">
        <f>F142*100/E142</f>
        <v>69.31640356897735</v>
      </c>
    </row>
    <row r="143" spans="1:7" ht="20.25">
      <c r="A143" s="241"/>
      <c r="B143" s="242"/>
      <c r="C143" s="242"/>
      <c r="D143" s="243" t="s">
        <v>185</v>
      </c>
      <c r="E143" s="244"/>
      <c r="F143" s="245"/>
      <c r="G143" s="246"/>
    </row>
    <row r="144" spans="1:7" ht="21" thickBot="1">
      <c r="A144" s="247"/>
      <c r="B144" s="136"/>
      <c r="C144" s="136"/>
      <c r="D144" s="248" t="s">
        <v>186</v>
      </c>
      <c r="E144" s="249"/>
      <c r="F144" s="250"/>
      <c r="G144" s="138"/>
    </row>
    <row r="145" spans="1:7" ht="20.25">
      <c r="A145" s="159"/>
      <c r="B145" s="139">
        <v>75647</v>
      </c>
      <c r="C145" s="139"/>
      <c r="D145" s="251" t="s">
        <v>151</v>
      </c>
      <c r="E145" s="57">
        <f>SUM(E147:E148)</f>
        <v>1457</v>
      </c>
      <c r="F145" s="58">
        <f>SUM(F147:F148)</f>
        <v>1009.94</v>
      </c>
      <c r="G145" s="59">
        <f>F145/E145*100</f>
        <v>69.31640356897736</v>
      </c>
    </row>
    <row r="146" spans="1:7" ht="20.25">
      <c r="A146" s="159"/>
      <c r="B146" s="216"/>
      <c r="C146" s="139"/>
      <c r="D146" s="139" t="s">
        <v>152</v>
      </c>
      <c r="E146" s="57"/>
      <c r="F146" s="252"/>
      <c r="G146" s="59"/>
    </row>
    <row r="147" spans="1:7" ht="20.25">
      <c r="A147" s="159"/>
      <c r="B147" s="219"/>
      <c r="C147" s="90">
        <v>4210</v>
      </c>
      <c r="D147" s="90" t="s">
        <v>21</v>
      </c>
      <c r="E147" s="91">
        <v>400</v>
      </c>
      <c r="F147" s="92">
        <v>203.2</v>
      </c>
      <c r="G147" s="93">
        <f>F147*100/E147</f>
        <v>50.8</v>
      </c>
    </row>
    <row r="148" spans="1:7" ht="21" thickBot="1">
      <c r="A148" s="125"/>
      <c r="B148" s="234"/>
      <c r="C148" s="67">
        <v>4300</v>
      </c>
      <c r="D148" s="67" t="s">
        <v>22</v>
      </c>
      <c r="E148" s="253">
        <v>1057</v>
      </c>
      <c r="F148" s="254">
        <v>806.74</v>
      </c>
      <c r="G148" s="116">
        <f>F148*100/E148</f>
        <v>76.32355723746453</v>
      </c>
    </row>
    <row r="149" spans="1:7" ht="21" thickBot="1">
      <c r="A149" s="255">
        <v>757</v>
      </c>
      <c r="B149" s="256"/>
      <c r="C149" s="257"/>
      <c r="D149" s="49" t="s">
        <v>79</v>
      </c>
      <c r="E149" s="258">
        <f>E150</f>
        <v>160200</v>
      </c>
      <c r="F149" s="259">
        <f>F150</f>
        <v>153320.81</v>
      </c>
      <c r="G149" s="52">
        <f>F149*100/E149</f>
        <v>95.70587390761548</v>
      </c>
    </row>
    <row r="150" spans="1:7" ht="20.25">
      <c r="A150" s="159"/>
      <c r="B150" s="55">
        <v>75702</v>
      </c>
      <c r="C150" s="139"/>
      <c r="D150" s="55" t="s">
        <v>80</v>
      </c>
      <c r="E150" s="252">
        <f>SUM(E153)</f>
        <v>160200</v>
      </c>
      <c r="F150" s="252">
        <f>SUM(F153)</f>
        <v>153320.81</v>
      </c>
      <c r="G150" s="59">
        <f>F150/E150*100</f>
        <v>95.70587390761548</v>
      </c>
    </row>
    <row r="151" spans="1:7" ht="20.25">
      <c r="A151" s="159"/>
      <c r="B151" s="55"/>
      <c r="C151" s="139"/>
      <c r="D151" s="55" t="s">
        <v>81</v>
      </c>
      <c r="E151" s="252"/>
      <c r="F151" s="252"/>
      <c r="G151" s="59"/>
    </row>
    <row r="152" spans="1:7" ht="20.25">
      <c r="A152" s="159"/>
      <c r="B152" s="145"/>
      <c r="C152" s="216"/>
      <c r="D152" s="145" t="s">
        <v>82</v>
      </c>
      <c r="E152" s="149"/>
      <c r="F152" s="149"/>
      <c r="G152" s="150"/>
    </row>
    <row r="153" spans="1:7" ht="21" customHeight="1">
      <c r="A153" s="159"/>
      <c r="B153" s="222"/>
      <c r="C153" s="68">
        <v>8070</v>
      </c>
      <c r="D153" s="222" t="s">
        <v>187</v>
      </c>
      <c r="E153" s="154">
        <v>160200</v>
      </c>
      <c r="F153" s="154">
        <v>153320.81</v>
      </c>
      <c r="G153" s="82">
        <f>F153*100/E153</f>
        <v>95.70587390761548</v>
      </c>
    </row>
    <row r="154" spans="1:7" ht="21" customHeight="1">
      <c r="A154" s="159"/>
      <c r="B154" s="152"/>
      <c r="C154" s="68"/>
      <c r="D154" s="152" t="s">
        <v>188</v>
      </c>
      <c r="E154" s="154"/>
      <c r="F154" s="154"/>
      <c r="G154" s="71"/>
    </row>
    <row r="155" spans="1:7" ht="21" customHeight="1">
      <c r="A155" s="159"/>
      <c r="B155" s="152"/>
      <c r="C155" s="68"/>
      <c r="D155" s="152" t="s">
        <v>189</v>
      </c>
      <c r="E155" s="154"/>
      <c r="F155" s="154"/>
      <c r="G155" s="71"/>
    </row>
    <row r="156" spans="1:7" ht="21" customHeight="1" thickBot="1">
      <c r="A156" s="260"/>
      <c r="B156" s="261"/>
      <c r="C156" s="262"/>
      <c r="D156" s="261" t="s">
        <v>190</v>
      </c>
      <c r="E156" s="263"/>
      <c r="F156" s="263"/>
      <c r="G156" s="133"/>
    </row>
    <row r="157" spans="1:7" s="14" customFormat="1" ht="21" thickBot="1">
      <c r="A157" s="104">
        <v>758</v>
      </c>
      <c r="B157" s="49"/>
      <c r="C157" s="106"/>
      <c r="D157" s="49" t="s">
        <v>83</v>
      </c>
      <c r="E157" s="259">
        <f>E158</f>
        <v>30696</v>
      </c>
      <c r="F157" s="259">
        <f>F158</f>
        <v>0</v>
      </c>
      <c r="G157" s="52"/>
    </row>
    <row r="158" spans="1:7" ht="20.25">
      <c r="A158" s="125"/>
      <c r="B158" s="111">
        <v>75818</v>
      </c>
      <c r="C158" s="111"/>
      <c r="D158" s="111" t="s">
        <v>84</v>
      </c>
      <c r="E158" s="264">
        <f>SUM(E159)</f>
        <v>30696</v>
      </c>
      <c r="F158" s="265">
        <f>SUM(F159)</f>
        <v>0</v>
      </c>
      <c r="G158" s="114"/>
    </row>
    <row r="159" spans="1:7" ht="21" thickBot="1">
      <c r="A159" s="260"/>
      <c r="B159" s="261"/>
      <c r="C159" s="262">
        <v>4810</v>
      </c>
      <c r="D159" s="261" t="s">
        <v>85</v>
      </c>
      <c r="E159" s="263">
        <v>30696</v>
      </c>
      <c r="F159" s="263">
        <v>0</v>
      </c>
      <c r="G159" s="133"/>
    </row>
    <row r="160" spans="1:7" ht="21" thickBot="1">
      <c r="A160" s="266">
        <v>801</v>
      </c>
      <c r="B160" s="49"/>
      <c r="C160" s="155"/>
      <c r="D160" s="49" t="s">
        <v>86</v>
      </c>
      <c r="E160" s="258">
        <f>E161+E184+E195+E209+E229+E231+E234+E244</f>
        <v>6885006.92</v>
      </c>
      <c r="F160" s="267">
        <f>F161+F184+F195+F209+F229+F231+F234+F244</f>
        <v>6840137.169999998</v>
      </c>
      <c r="G160" s="52">
        <f>F160*100/E160</f>
        <v>99.34829767752794</v>
      </c>
    </row>
    <row r="161" spans="1:7" ht="20.25">
      <c r="A161" s="159"/>
      <c r="B161" s="158">
        <v>80101</v>
      </c>
      <c r="C161" s="139"/>
      <c r="D161" s="139" t="s">
        <v>87</v>
      </c>
      <c r="E161" s="268">
        <f>SUM(E162:E183)</f>
        <v>4476977</v>
      </c>
      <c r="F161" s="252">
        <f>SUM(F162:F183)</f>
        <v>4459444.299999999</v>
      </c>
      <c r="G161" s="59">
        <f>F161*100/E161</f>
        <v>99.60838083376348</v>
      </c>
    </row>
    <row r="162" spans="1:7" ht="20.25">
      <c r="A162" s="159"/>
      <c r="B162" s="219"/>
      <c r="C162" s="269">
        <v>3020</v>
      </c>
      <c r="D162" s="180" t="s">
        <v>154</v>
      </c>
      <c r="E162" s="270">
        <v>111446</v>
      </c>
      <c r="F162" s="271">
        <v>111415.64</v>
      </c>
      <c r="G162" s="116">
        <f>F162/E162*100</f>
        <v>99.9727581070653</v>
      </c>
    </row>
    <row r="163" spans="1:7" ht="20.25">
      <c r="A163" s="159"/>
      <c r="B163" s="234"/>
      <c r="C163" s="272"/>
      <c r="D163" s="86" t="s">
        <v>155</v>
      </c>
      <c r="E163" s="273"/>
      <c r="F163" s="274"/>
      <c r="G163" s="122"/>
    </row>
    <row r="164" spans="1:7" ht="20.25">
      <c r="A164" s="159"/>
      <c r="B164" s="234"/>
      <c r="C164" s="269">
        <v>4010</v>
      </c>
      <c r="D164" s="180" t="s">
        <v>62</v>
      </c>
      <c r="E164" s="270">
        <v>1654756</v>
      </c>
      <c r="F164" s="271">
        <v>1648248.1</v>
      </c>
      <c r="G164" s="116">
        <f>F164/E164*100</f>
        <v>99.60671543115723</v>
      </c>
    </row>
    <row r="165" spans="1:7" ht="20.25">
      <c r="A165" s="159"/>
      <c r="B165" s="234"/>
      <c r="C165" s="90">
        <v>4040</v>
      </c>
      <c r="D165" s="90" t="s">
        <v>44</v>
      </c>
      <c r="E165" s="96">
        <v>124551</v>
      </c>
      <c r="F165" s="92">
        <v>124548.25</v>
      </c>
      <c r="G165" s="93">
        <f>F165*100/E165</f>
        <v>99.99779206911225</v>
      </c>
    </row>
    <row r="166" spans="1:7" ht="20.25">
      <c r="A166" s="159"/>
      <c r="B166" s="234"/>
      <c r="C166" s="90">
        <v>4110</v>
      </c>
      <c r="D166" s="90" t="s">
        <v>45</v>
      </c>
      <c r="E166" s="96">
        <v>279417</v>
      </c>
      <c r="F166" s="92">
        <v>279380.98</v>
      </c>
      <c r="G166" s="93">
        <f>F166*100/E166</f>
        <v>99.98710887311796</v>
      </c>
    </row>
    <row r="167" spans="1:7" ht="20.25">
      <c r="A167" s="159"/>
      <c r="B167" s="234"/>
      <c r="C167" s="90">
        <v>4120</v>
      </c>
      <c r="D167" s="90" t="s">
        <v>46</v>
      </c>
      <c r="E167" s="96">
        <v>44903</v>
      </c>
      <c r="F167" s="92">
        <v>44897.3</v>
      </c>
      <c r="G167" s="93">
        <f>F167*100/E167</f>
        <v>99.98730597064784</v>
      </c>
    </row>
    <row r="168" spans="1:7" ht="20.25">
      <c r="A168" s="159"/>
      <c r="B168" s="234"/>
      <c r="C168" s="90">
        <v>4210</v>
      </c>
      <c r="D168" s="90" t="s">
        <v>21</v>
      </c>
      <c r="E168" s="96">
        <v>38962</v>
      </c>
      <c r="F168" s="92">
        <v>38420.3</v>
      </c>
      <c r="G168" s="93">
        <f>F168*100/E168</f>
        <v>98.60967096144962</v>
      </c>
    </row>
    <row r="169" spans="1:7" ht="20.25">
      <c r="A169" s="159"/>
      <c r="B169" s="234"/>
      <c r="C169" s="275">
        <v>4240</v>
      </c>
      <c r="D169" s="68" t="s">
        <v>89</v>
      </c>
      <c r="E169" s="276">
        <v>29931</v>
      </c>
      <c r="F169" s="70">
        <v>29926.1</v>
      </c>
      <c r="G169" s="71">
        <f>F169*100/E169</f>
        <v>99.98362901339748</v>
      </c>
    </row>
    <row r="170" spans="1:7" ht="20.25">
      <c r="A170" s="159"/>
      <c r="B170" s="234"/>
      <c r="C170" s="152"/>
      <c r="D170" s="68" t="s">
        <v>90</v>
      </c>
      <c r="E170" s="276"/>
      <c r="F170" s="70"/>
      <c r="G170" s="71"/>
    </row>
    <row r="171" spans="1:7" ht="20.25">
      <c r="A171" s="159"/>
      <c r="B171" s="234"/>
      <c r="C171" s="90">
        <v>4260</v>
      </c>
      <c r="D171" s="90" t="s">
        <v>53</v>
      </c>
      <c r="E171" s="96">
        <v>98698</v>
      </c>
      <c r="F171" s="92">
        <v>96194.65</v>
      </c>
      <c r="G171" s="93">
        <f>F171*100/E171</f>
        <v>97.46362641593548</v>
      </c>
    </row>
    <row r="172" spans="1:7" ht="20.25">
      <c r="A172" s="159"/>
      <c r="B172" s="234"/>
      <c r="C172" s="90">
        <v>4270</v>
      </c>
      <c r="D172" s="90" t="s">
        <v>33</v>
      </c>
      <c r="E172" s="96">
        <v>309290</v>
      </c>
      <c r="F172" s="92">
        <v>307840.23</v>
      </c>
      <c r="G172" s="93">
        <f>F172*100/E172</f>
        <v>99.53125868925603</v>
      </c>
    </row>
    <row r="173" spans="1:7" ht="20.25">
      <c r="A173" s="159"/>
      <c r="B173" s="234"/>
      <c r="C173" s="90">
        <v>4300</v>
      </c>
      <c r="D173" s="90" t="s">
        <v>22</v>
      </c>
      <c r="E173" s="96">
        <v>17224</v>
      </c>
      <c r="F173" s="92">
        <v>16158.34</v>
      </c>
      <c r="G173" s="93">
        <f>F173*100/E173</f>
        <v>93.81293543892244</v>
      </c>
    </row>
    <row r="174" spans="1:7" ht="20.25">
      <c r="A174" s="159"/>
      <c r="B174" s="234"/>
      <c r="C174" s="90">
        <v>4350</v>
      </c>
      <c r="D174" s="124" t="s">
        <v>64</v>
      </c>
      <c r="E174" s="96">
        <v>5610</v>
      </c>
      <c r="F174" s="92">
        <v>5610</v>
      </c>
      <c r="G174" s="93">
        <f>F174*100/E174</f>
        <v>100</v>
      </c>
    </row>
    <row r="175" spans="1:7" ht="20.25">
      <c r="A175" s="159"/>
      <c r="B175" s="234"/>
      <c r="C175" s="152">
        <v>4370</v>
      </c>
      <c r="D175" s="181" t="s">
        <v>55</v>
      </c>
      <c r="E175" s="276">
        <v>4392</v>
      </c>
      <c r="F175" s="70">
        <v>3994.42</v>
      </c>
      <c r="G175" s="71">
        <f>F175*100/E175</f>
        <v>90.9476320582878</v>
      </c>
    </row>
    <row r="176" spans="1:7" ht="40.5">
      <c r="A176" s="159"/>
      <c r="B176" s="234"/>
      <c r="C176" s="152"/>
      <c r="D176" s="277" t="s">
        <v>91</v>
      </c>
      <c r="E176" s="276"/>
      <c r="F176" s="70"/>
      <c r="G176" s="71"/>
    </row>
    <row r="177" spans="1:7" ht="20.25">
      <c r="A177" s="159"/>
      <c r="B177" s="234"/>
      <c r="C177" s="90">
        <v>4410</v>
      </c>
      <c r="D177" s="90" t="s">
        <v>58</v>
      </c>
      <c r="E177" s="96">
        <v>700</v>
      </c>
      <c r="F177" s="92">
        <v>364.62</v>
      </c>
      <c r="G177" s="93">
        <f>F177*100/E177</f>
        <v>52.08857142857143</v>
      </c>
    </row>
    <row r="178" spans="1:7" ht="20.25">
      <c r="A178" s="125"/>
      <c r="B178" s="234"/>
      <c r="C178" s="90">
        <v>4430</v>
      </c>
      <c r="D178" s="90" t="s">
        <v>23</v>
      </c>
      <c r="E178" s="96">
        <v>6100</v>
      </c>
      <c r="F178" s="92">
        <v>5382</v>
      </c>
      <c r="G178" s="93">
        <f>F178*100/E178</f>
        <v>88.22950819672131</v>
      </c>
    </row>
    <row r="179" spans="1:7" ht="20.25">
      <c r="A179" s="159"/>
      <c r="B179" s="234"/>
      <c r="C179" s="152">
        <v>4440</v>
      </c>
      <c r="D179" s="68" t="s">
        <v>92</v>
      </c>
      <c r="E179" s="276">
        <v>104428</v>
      </c>
      <c r="F179" s="70">
        <v>104428</v>
      </c>
      <c r="G179" s="71">
        <f>F179*100/E179</f>
        <v>100</v>
      </c>
    </row>
    <row r="180" spans="1:7" ht="20.25">
      <c r="A180" s="159"/>
      <c r="B180" s="234"/>
      <c r="C180" s="152"/>
      <c r="D180" s="68" t="s">
        <v>93</v>
      </c>
      <c r="E180" s="276"/>
      <c r="F180" s="70"/>
      <c r="G180" s="71"/>
    </row>
    <row r="181" spans="1:7" ht="20.25">
      <c r="A181" s="159"/>
      <c r="B181" s="234"/>
      <c r="C181" s="67">
        <v>4750</v>
      </c>
      <c r="D181" s="67" t="s">
        <v>124</v>
      </c>
      <c r="E181" s="271">
        <v>4800</v>
      </c>
      <c r="F181" s="254">
        <v>4800</v>
      </c>
      <c r="G181" s="116">
        <f>F181/E181*100</f>
        <v>100</v>
      </c>
    </row>
    <row r="182" spans="1:7" ht="20.25">
      <c r="A182" s="159"/>
      <c r="B182" s="234"/>
      <c r="C182" s="72"/>
      <c r="D182" s="72" t="s">
        <v>140</v>
      </c>
      <c r="E182" s="274"/>
      <c r="F182" s="278"/>
      <c r="G182" s="122"/>
    </row>
    <row r="183" spans="1:7" ht="20.25">
      <c r="A183" s="159"/>
      <c r="B183" s="234"/>
      <c r="C183" s="72">
        <v>6050</v>
      </c>
      <c r="D183" s="72" t="s">
        <v>61</v>
      </c>
      <c r="E183" s="279">
        <v>1641769</v>
      </c>
      <c r="F183" s="278">
        <v>1637835.37</v>
      </c>
      <c r="G183" s="122">
        <f>F183*100/E183</f>
        <v>99.76040295559241</v>
      </c>
    </row>
    <row r="184" spans="1:7" ht="20.25">
      <c r="A184" s="159"/>
      <c r="B184" s="280">
        <v>80103</v>
      </c>
      <c r="C184" s="139"/>
      <c r="D184" s="55" t="s">
        <v>94</v>
      </c>
      <c r="E184" s="268">
        <f>SUM(E186:E194)</f>
        <v>154307</v>
      </c>
      <c r="F184" s="252">
        <f>SUM(F186:F194)</f>
        <v>154015.28999999998</v>
      </c>
      <c r="G184" s="59">
        <f>F184/E184*100</f>
        <v>99.8109547849417</v>
      </c>
    </row>
    <row r="185" spans="1:7" ht="20.25">
      <c r="A185" s="159"/>
      <c r="B185" s="281"/>
      <c r="C185" s="139"/>
      <c r="D185" s="55" t="s">
        <v>95</v>
      </c>
      <c r="E185" s="268"/>
      <c r="F185" s="282"/>
      <c r="G185" s="59"/>
    </row>
    <row r="186" spans="1:7" ht="20.25">
      <c r="A186" s="159"/>
      <c r="B186" s="68"/>
      <c r="C186" s="269">
        <v>3020</v>
      </c>
      <c r="D186" s="126" t="s">
        <v>191</v>
      </c>
      <c r="E186" s="270">
        <v>7727</v>
      </c>
      <c r="F186" s="271">
        <v>7721.18</v>
      </c>
      <c r="G186" s="116">
        <f>F186/E186*100</f>
        <v>99.92467969457746</v>
      </c>
    </row>
    <row r="187" spans="1:7" ht="20.25">
      <c r="A187" s="159"/>
      <c r="B187" s="68"/>
      <c r="C187" s="272"/>
      <c r="D187" s="175" t="s">
        <v>172</v>
      </c>
      <c r="E187" s="273"/>
      <c r="F187" s="274"/>
      <c r="G187" s="122"/>
    </row>
    <row r="188" spans="1:7" ht="20.25">
      <c r="A188" s="159"/>
      <c r="B188" s="68"/>
      <c r="C188" s="90">
        <v>4010</v>
      </c>
      <c r="D188" s="124" t="s">
        <v>62</v>
      </c>
      <c r="E188" s="96">
        <v>109700</v>
      </c>
      <c r="F188" s="92">
        <v>109571.18</v>
      </c>
      <c r="G188" s="93">
        <f>F188/E188*100</f>
        <v>99.88257064721968</v>
      </c>
    </row>
    <row r="189" spans="1:7" ht="20.25">
      <c r="A189" s="159"/>
      <c r="B189" s="68"/>
      <c r="C189" s="90">
        <v>4040</v>
      </c>
      <c r="D189" s="124" t="s">
        <v>44</v>
      </c>
      <c r="E189" s="96">
        <v>9109</v>
      </c>
      <c r="F189" s="92">
        <v>9107.77</v>
      </c>
      <c r="G189" s="93">
        <f>F189*100/E189</f>
        <v>99.98649687122627</v>
      </c>
    </row>
    <row r="190" spans="1:7" ht="20.25">
      <c r="A190" s="159"/>
      <c r="B190" s="68"/>
      <c r="C190" s="90">
        <v>4110</v>
      </c>
      <c r="D190" s="124" t="s">
        <v>45</v>
      </c>
      <c r="E190" s="96">
        <v>18080</v>
      </c>
      <c r="F190" s="92">
        <v>18078.95</v>
      </c>
      <c r="G190" s="93">
        <f>F190*100/E190</f>
        <v>99.99419247787611</v>
      </c>
    </row>
    <row r="191" spans="1:7" ht="20.25">
      <c r="A191" s="159"/>
      <c r="B191" s="68"/>
      <c r="C191" s="90">
        <v>4120</v>
      </c>
      <c r="D191" s="124" t="s">
        <v>46</v>
      </c>
      <c r="E191" s="96">
        <v>2929</v>
      </c>
      <c r="F191" s="92">
        <v>2924.21</v>
      </c>
      <c r="G191" s="93">
        <f>F191*100/E191</f>
        <v>99.83646295664049</v>
      </c>
    </row>
    <row r="192" spans="1:7" ht="20.25">
      <c r="A192" s="159"/>
      <c r="B192" s="68"/>
      <c r="C192" s="283">
        <v>4410</v>
      </c>
      <c r="D192" s="124" t="s">
        <v>58</v>
      </c>
      <c r="E192" s="284">
        <v>150</v>
      </c>
      <c r="F192" s="92">
        <v>0</v>
      </c>
      <c r="G192" s="93">
        <f>F192*100/E192</f>
        <v>0</v>
      </c>
    </row>
    <row r="193" spans="1:7" ht="20.25">
      <c r="A193" s="159"/>
      <c r="B193" s="68"/>
      <c r="C193" s="152">
        <v>4440</v>
      </c>
      <c r="D193" s="181" t="s">
        <v>92</v>
      </c>
      <c r="E193" s="276">
        <v>6612</v>
      </c>
      <c r="F193" s="70">
        <v>6612</v>
      </c>
      <c r="G193" s="71">
        <f>F193*100/E193</f>
        <v>100</v>
      </c>
    </row>
    <row r="194" spans="1:7" ht="20.25">
      <c r="A194" s="159"/>
      <c r="B194" s="68"/>
      <c r="C194" s="152"/>
      <c r="D194" s="181" t="s">
        <v>93</v>
      </c>
      <c r="E194" s="276"/>
      <c r="F194" s="70"/>
      <c r="G194" s="186"/>
    </row>
    <row r="195" spans="1:7" ht="20.25">
      <c r="A195" s="159"/>
      <c r="B195" s="160">
        <v>80104</v>
      </c>
      <c r="C195" s="192"/>
      <c r="D195" s="280" t="s">
        <v>153</v>
      </c>
      <c r="E195" s="285">
        <f>SUM(E196:E208)</f>
        <v>182053</v>
      </c>
      <c r="F195" s="286">
        <f>SUM(F196:F208)</f>
        <v>178461.76999999996</v>
      </c>
      <c r="G195" s="79">
        <f>F195/E195*100</f>
        <v>98.02737115015955</v>
      </c>
    </row>
    <row r="196" spans="1:7" ht="20.25">
      <c r="A196" s="159"/>
      <c r="B196" s="287"/>
      <c r="C196" s="269">
        <v>3020</v>
      </c>
      <c r="D196" s="228" t="s">
        <v>154</v>
      </c>
      <c r="E196" s="288">
        <v>7155</v>
      </c>
      <c r="F196" s="289">
        <v>7149.12</v>
      </c>
      <c r="G196" s="116">
        <f>F196/E196*100</f>
        <v>99.91781970649895</v>
      </c>
    </row>
    <row r="197" spans="1:7" ht="20.25">
      <c r="A197" s="159"/>
      <c r="B197" s="68"/>
      <c r="C197" s="272"/>
      <c r="D197" s="231" t="s">
        <v>155</v>
      </c>
      <c r="E197" s="290"/>
      <c r="F197" s="291"/>
      <c r="G197" s="122"/>
    </row>
    <row r="198" spans="1:7" ht="20.25">
      <c r="A198" s="159"/>
      <c r="B198" s="68"/>
      <c r="C198" s="90">
        <v>4010</v>
      </c>
      <c r="D198" s="90" t="s">
        <v>62</v>
      </c>
      <c r="E198" s="292">
        <v>109873</v>
      </c>
      <c r="F198" s="293">
        <v>108203.11</v>
      </c>
      <c r="G198" s="93">
        <f>F198/E198*100</f>
        <v>98.48016346145096</v>
      </c>
    </row>
    <row r="199" spans="1:7" ht="20.25">
      <c r="A199" s="159"/>
      <c r="B199" s="68"/>
      <c r="C199" s="90">
        <v>4040</v>
      </c>
      <c r="D199" s="90" t="s">
        <v>44</v>
      </c>
      <c r="E199" s="292">
        <v>4211</v>
      </c>
      <c r="F199" s="293">
        <v>4210.34</v>
      </c>
      <c r="G199" s="93">
        <f aca="true" t="shared" si="7" ref="G199:G204">F199*100/E199</f>
        <v>99.98432676323914</v>
      </c>
    </row>
    <row r="200" spans="1:7" ht="20.25">
      <c r="A200" s="159"/>
      <c r="B200" s="68"/>
      <c r="C200" s="90">
        <v>4110</v>
      </c>
      <c r="D200" s="90" t="s">
        <v>45</v>
      </c>
      <c r="E200" s="292">
        <v>15931</v>
      </c>
      <c r="F200" s="293">
        <v>15901.13</v>
      </c>
      <c r="G200" s="93">
        <f t="shared" si="7"/>
        <v>99.81250392316866</v>
      </c>
    </row>
    <row r="201" spans="1:7" ht="20.25">
      <c r="A201" s="159"/>
      <c r="B201" s="68"/>
      <c r="C201" s="90">
        <v>4120</v>
      </c>
      <c r="D201" s="90" t="s">
        <v>46</v>
      </c>
      <c r="E201" s="292">
        <v>2442</v>
      </c>
      <c r="F201" s="293">
        <v>2439.94</v>
      </c>
      <c r="G201" s="93">
        <f t="shared" si="7"/>
        <v>99.91564291564292</v>
      </c>
    </row>
    <row r="202" spans="1:7" ht="20.25">
      <c r="A202" s="159"/>
      <c r="B202" s="68"/>
      <c r="C202" s="90">
        <v>4210</v>
      </c>
      <c r="D202" s="90" t="s">
        <v>21</v>
      </c>
      <c r="E202" s="292">
        <v>14270</v>
      </c>
      <c r="F202" s="293">
        <v>14132.03</v>
      </c>
      <c r="G202" s="93">
        <f t="shared" si="7"/>
        <v>99.03314646110722</v>
      </c>
    </row>
    <row r="203" spans="1:7" ht="20.25">
      <c r="A203" s="159"/>
      <c r="B203" s="68"/>
      <c r="C203" s="67">
        <v>4260</v>
      </c>
      <c r="D203" s="67" t="s">
        <v>53</v>
      </c>
      <c r="E203" s="294">
        <v>19150</v>
      </c>
      <c r="F203" s="295">
        <v>17560.52</v>
      </c>
      <c r="G203" s="116">
        <f t="shared" si="7"/>
        <v>91.69984334203656</v>
      </c>
    </row>
    <row r="204" spans="1:7" ht="20.25">
      <c r="A204" s="159"/>
      <c r="B204" s="68"/>
      <c r="C204" s="296">
        <v>4370</v>
      </c>
      <c r="D204" s="67" t="s">
        <v>55</v>
      </c>
      <c r="E204" s="294">
        <v>570</v>
      </c>
      <c r="F204" s="295">
        <v>564.58</v>
      </c>
      <c r="G204" s="116">
        <f t="shared" si="7"/>
        <v>99.04912280701755</v>
      </c>
    </row>
    <row r="205" spans="1:7" ht="20.25">
      <c r="A205" s="159"/>
      <c r="B205" s="68"/>
      <c r="C205" s="297"/>
      <c r="D205" s="72" t="s">
        <v>91</v>
      </c>
      <c r="E205" s="298"/>
      <c r="F205" s="299"/>
      <c r="G205" s="122"/>
    </row>
    <row r="206" spans="1:7" ht="20.25">
      <c r="A206" s="159"/>
      <c r="B206" s="68"/>
      <c r="C206" s="72">
        <v>4410</v>
      </c>
      <c r="D206" s="72" t="s">
        <v>58</v>
      </c>
      <c r="E206" s="298">
        <v>150</v>
      </c>
      <c r="F206" s="299">
        <v>0</v>
      </c>
      <c r="G206" s="122"/>
    </row>
    <row r="207" spans="1:7" ht="20.25">
      <c r="A207" s="159"/>
      <c r="B207" s="68"/>
      <c r="C207" s="152">
        <v>4440</v>
      </c>
      <c r="D207" s="275" t="s">
        <v>92</v>
      </c>
      <c r="E207" s="300">
        <v>8301</v>
      </c>
      <c r="F207" s="301">
        <v>8301</v>
      </c>
      <c r="G207" s="71">
        <f>F207*100/E207</f>
        <v>100</v>
      </c>
    </row>
    <row r="208" spans="1:7" ht="20.25">
      <c r="A208" s="159"/>
      <c r="B208" s="68"/>
      <c r="C208" s="152"/>
      <c r="D208" s="302" t="s">
        <v>93</v>
      </c>
      <c r="E208" s="303"/>
      <c r="F208" s="301"/>
      <c r="G208" s="186"/>
    </row>
    <row r="209" spans="1:7" ht="20.25">
      <c r="A209" s="159"/>
      <c r="B209" s="157">
        <v>80110</v>
      </c>
      <c r="C209" s="192"/>
      <c r="D209" s="157" t="s">
        <v>96</v>
      </c>
      <c r="E209" s="304">
        <f>SUM(E210:E228)</f>
        <v>1601679</v>
      </c>
      <c r="F209" s="304">
        <f>SUM(F210:F228)</f>
        <v>1592866.2199999997</v>
      </c>
      <c r="G209" s="79">
        <f>F209*100/E209</f>
        <v>99.44977863854116</v>
      </c>
    </row>
    <row r="210" spans="1:7" ht="20.25">
      <c r="A210" s="125"/>
      <c r="B210" s="219"/>
      <c r="C210" s="296">
        <v>3020</v>
      </c>
      <c r="D210" s="173" t="s">
        <v>154</v>
      </c>
      <c r="E210" s="288">
        <v>42932</v>
      </c>
      <c r="F210" s="289">
        <v>42931.73</v>
      </c>
      <c r="G210" s="116">
        <f>F210/E210*100</f>
        <v>99.99937109848133</v>
      </c>
    </row>
    <row r="211" spans="1:7" ht="20.25">
      <c r="A211" s="125"/>
      <c r="B211" s="234"/>
      <c r="C211" s="297"/>
      <c r="D211" s="176" t="s">
        <v>155</v>
      </c>
      <c r="E211" s="290"/>
      <c r="F211" s="291"/>
      <c r="G211" s="122"/>
    </row>
    <row r="212" spans="1:7" ht="20.25">
      <c r="A212" s="125"/>
      <c r="B212" s="234"/>
      <c r="C212" s="90">
        <v>4010</v>
      </c>
      <c r="D212" s="90" t="s">
        <v>62</v>
      </c>
      <c r="E212" s="292">
        <v>708536</v>
      </c>
      <c r="F212" s="293">
        <v>705605.1</v>
      </c>
      <c r="G212" s="93">
        <f>F212/E212*100</f>
        <v>99.58634423656666</v>
      </c>
    </row>
    <row r="213" spans="1:7" ht="20.25">
      <c r="A213" s="125"/>
      <c r="B213" s="234"/>
      <c r="C213" s="90">
        <v>4040</v>
      </c>
      <c r="D213" s="90" t="s">
        <v>44</v>
      </c>
      <c r="E213" s="292">
        <v>53077</v>
      </c>
      <c r="F213" s="293">
        <v>53076.56</v>
      </c>
      <c r="G213" s="93">
        <f aca="true" t="shared" si="8" ref="G213:G221">F213*100/E213</f>
        <v>99.99917101569417</v>
      </c>
    </row>
    <row r="214" spans="1:7" ht="20.25">
      <c r="A214" s="125"/>
      <c r="B214" s="234"/>
      <c r="C214" s="90">
        <v>4110</v>
      </c>
      <c r="D214" s="90" t="s">
        <v>45</v>
      </c>
      <c r="E214" s="91">
        <v>120109</v>
      </c>
      <c r="F214" s="123">
        <v>120023.42</v>
      </c>
      <c r="G214" s="93">
        <f t="shared" si="8"/>
        <v>99.92874805385108</v>
      </c>
    </row>
    <row r="215" spans="1:7" ht="20.25">
      <c r="A215" s="125"/>
      <c r="B215" s="234"/>
      <c r="C215" s="90">
        <v>4120</v>
      </c>
      <c r="D215" s="90" t="s">
        <v>46</v>
      </c>
      <c r="E215" s="91">
        <v>19438</v>
      </c>
      <c r="F215" s="123">
        <v>19423.56</v>
      </c>
      <c r="G215" s="93">
        <f t="shared" si="8"/>
        <v>99.9257125218644</v>
      </c>
    </row>
    <row r="216" spans="1:7" ht="20.25">
      <c r="A216" s="125"/>
      <c r="B216" s="234"/>
      <c r="C216" s="90">
        <v>4210</v>
      </c>
      <c r="D216" s="90" t="s">
        <v>21</v>
      </c>
      <c r="E216" s="91">
        <v>10657</v>
      </c>
      <c r="F216" s="123">
        <v>9839.92</v>
      </c>
      <c r="G216" s="93">
        <f t="shared" si="8"/>
        <v>92.33292671483532</v>
      </c>
    </row>
    <row r="217" spans="1:7" ht="20.25">
      <c r="A217" s="125"/>
      <c r="B217" s="234"/>
      <c r="C217" s="90">
        <v>4260</v>
      </c>
      <c r="D217" s="90" t="s">
        <v>53</v>
      </c>
      <c r="E217" s="91">
        <v>82942</v>
      </c>
      <c r="F217" s="123">
        <v>82880.44</v>
      </c>
      <c r="G217" s="93">
        <f t="shared" si="8"/>
        <v>99.92577946034578</v>
      </c>
    </row>
    <row r="218" spans="1:7" ht="20.25">
      <c r="A218" s="125"/>
      <c r="B218" s="234"/>
      <c r="C218" s="90">
        <v>4270</v>
      </c>
      <c r="D218" s="90" t="s">
        <v>33</v>
      </c>
      <c r="E218" s="91">
        <v>66436</v>
      </c>
      <c r="F218" s="123">
        <v>66400.38</v>
      </c>
      <c r="G218" s="93">
        <f t="shared" si="8"/>
        <v>99.94638449033657</v>
      </c>
    </row>
    <row r="219" spans="1:7" ht="20.25">
      <c r="A219" s="125"/>
      <c r="B219" s="234"/>
      <c r="C219" s="90">
        <v>4300</v>
      </c>
      <c r="D219" s="90" t="s">
        <v>22</v>
      </c>
      <c r="E219" s="91">
        <v>10948</v>
      </c>
      <c r="F219" s="92">
        <v>10644.01</v>
      </c>
      <c r="G219" s="93">
        <f t="shared" si="8"/>
        <v>97.2233284618195</v>
      </c>
    </row>
    <row r="220" spans="1:7" ht="20.25">
      <c r="A220" s="125"/>
      <c r="B220" s="234"/>
      <c r="C220" s="124">
        <v>4350</v>
      </c>
      <c r="D220" s="90" t="s">
        <v>64</v>
      </c>
      <c r="E220" s="91">
        <v>1320</v>
      </c>
      <c r="F220" s="92">
        <v>1320</v>
      </c>
      <c r="G220" s="93">
        <f t="shared" si="8"/>
        <v>100</v>
      </c>
    </row>
    <row r="221" spans="1:7" ht="20.25">
      <c r="A221" s="125"/>
      <c r="B221" s="234"/>
      <c r="C221" s="163">
        <v>4370</v>
      </c>
      <c r="D221" s="173" t="s">
        <v>55</v>
      </c>
      <c r="E221" s="127">
        <v>2164</v>
      </c>
      <c r="F221" s="305">
        <v>2037.21</v>
      </c>
      <c r="G221" s="116">
        <f t="shared" si="8"/>
        <v>94.1409426987061</v>
      </c>
    </row>
    <row r="222" spans="1:7" ht="14.25" customHeight="1">
      <c r="A222" s="125"/>
      <c r="B222" s="234"/>
      <c r="C222" s="168"/>
      <c r="D222" s="306" t="s">
        <v>91</v>
      </c>
      <c r="E222" s="178"/>
      <c r="F222" s="307"/>
      <c r="G222" s="122"/>
    </row>
    <row r="223" spans="1:7" ht="20.25">
      <c r="A223" s="125"/>
      <c r="B223" s="234"/>
      <c r="C223" s="283">
        <v>4410</v>
      </c>
      <c r="D223" s="308" t="s">
        <v>58</v>
      </c>
      <c r="E223" s="309">
        <v>700</v>
      </c>
      <c r="F223" s="310">
        <v>494.49</v>
      </c>
      <c r="G223" s="93">
        <f>F223*100/E223</f>
        <v>70.64142857142858</v>
      </c>
    </row>
    <row r="224" spans="1:7" ht="20.25">
      <c r="A224" s="125"/>
      <c r="B224" s="234"/>
      <c r="C224" s="283">
        <v>4430</v>
      </c>
      <c r="D224" s="308" t="s">
        <v>23</v>
      </c>
      <c r="E224" s="309">
        <v>4230</v>
      </c>
      <c r="F224" s="310">
        <v>0</v>
      </c>
      <c r="G224" s="93">
        <f>F224*100/E224</f>
        <v>0</v>
      </c>
    </row>
    <row r="225" spans="1:7" ht="20.25">
      <c r="A225" s="125"/>
      <c r="B225" s="152"/>
      <c r="C225" s="68">
        <v>4440</v>
      </c>
      <c r="D225" s="152" t="s">
        <v>92</v>
      </c>
      <c r="E225" s="171">
        <v>47569</v>
      </c>
      <c r="F225" s="195">
        <v>47569</v>
      </c>
      <c r="G225" s="71">
        <f>F225*100/E225</f>
        <v>100</v>
      </c>
    </row>
    <row r="226" spans="1:7" ht="20.25">
      <c r="A226" s="125"/>
      <c r="B226" s="152"/>
      <c r="C226" s="68"/>
      <c r="D226" s="152" t="s">
        <v>93</v>
      </c>
      <c r="E226" s="81"/>
      <c r="F226" s="195"/>
      <c r="G226" s="71"/>
    </row>
    <row r="227" spans="1:7" ht="20.25">
      <c r="A227" s="125"/>
      <c r="B227" s="234"/>
      <c r="C227" s="296">
        <v>6050</v>
      </c>
      <c r="D227" s="173" t="s">
        <v>15</v>
      </c>
      <c r="E227" s="127">
        <v>430621</v>
      </c>
      <c r="F227" s="229">
        <v>430620.4</v>
      </c>
      <c r="G227" s="116">
        <f>F227/E227*100</f>
        <v>99.99986066634001</v>
      </c>
    </row>
    <row r="228" spans="1:7" ht="20.25">
      <c r="A228" s="60"/>
      <c r="B228" s="94"/>
      <c r="C228" s="224"/>
      <c r="D228" s="152" t="s">
        <v>16</v>
      </c>
      <c r="E228" s="81"/>
      <c r="F228" s="195"/>
      <c r="G228" s="71"/>
    </row>
    <row r="229" spans="1:7" ht="20.25">
      <c r="A229" s="60"/>
      <c r="B229" s="311">
        <v>80113</v>
      </c>
      <c r="C229" s="312"/>
      <c r="D229" s="312" t="s">
        <v>98</v>
      </c>
      <c r="E229" s="313">
        <f>SUM(E230)</f>
        <v>108600</v>
      </c>
      <c r="F229" s="314">
        <f>SUM(F230)</f>
        <v>107093.68</v>
      </c>
      <c r="G229" s="120">
        <f>F229*100/E229</f>
        <v>98.6129650092081</v>
      </c>
    </row>
    <row r="230" spans="1:7" ht="20.25">
      <c r="A230" s="159"/>
      <c r="B230" s="315"/>
      <c r="C230" s="316">
        <v>4300</v>
      </c>
      <c r="D230" s="316" t="s">
        <v>22</v>
      </c>
      <c r="E230" s="171">
        <v>108600</v>
      </c>
      <c r="F230" s="317">
        <v>107093.68</v>
      </c>
      <c r="G230" s="71">
        <f>F230*100/E230</f>
        <v>98.6129650092081</v>
      </c>
    </row>
    <row r="231" spans="1:7" ht="20.25">
      <c r="A231" s="159"/>
      <c r="B231" s="139">
        <v>80146</v>
      </c>
      <c r="C231" s="55"/>
      <c r="D231" s="56" t="s">
        <v>99</v>
      </c>
      <c r="E231" s="318">
        <f>SUM(E233)</f>
        <v>20502</v>
      </c>
      <c r="F231" s="215">
        <f>SUM(F233)</f>
        <v>18377.08</v>
      </c>
      <c r="G231" s="79">
        <f>F231*100/E231</f>
        <v>89.63554775143889</v>
      </c>
    </row>
    <row r="232" spans="1:7" ht="20.25">
      <c r="A232" s="159"/>
      <c r="B232" s="145"/>
      <c r="C232" s="139"/>
      <c r="D232" s="145" t="s">
        <v>100</v>
      </c>
      <c r="E232" s="112"/>
      <c r="F232" s="217"/>
      <c r="G232" s="150"/>
    </row>
    <row r="233" spans="1:7" ht="20.25">
      <c r="A233" s="159"/>
      <c r="B233" s="319"/>
      <c r="C233" s="90">
        <v>4300</v>
      </c>
      <c r="D233" s="315" t="s">
        <v>22</v>
      </c>
      <c r="E233" s="317">
        <v>20502</v>
      </c>
      <c r="F233" s="317">
        <v>18377.08</v>
      </c>
      <c r="G233" s="82">
        <f>F233*100/E233</f>
        <v>89.63554775143889</v>
      </c>
    </row>
    <row r="234" spans="1:7" ht="20.25">
      <c r="A234" s="159"/>
      <c r="B234" s="55">
        <v>80148</v>
      </c>
      <c r="C234" s="139"/>
      <c r="D234" s="158" t="s">
        <v>101</v>
      </c>
      <c r="E234" s="58">
        <f>SUM(E235:E243)</f>
        <v>227287</v>
      </c>
      <c r="F234" s="58">
        <f>SUM(F235:F243)</f>
        <v>216476.91000000003</v>
      </c>
      <c r="G234" s="79">
        <f>F234*100/E234</f>
        <v>95.24385908564943</v>
      </c>
    </row>
    <row r="235" spans="1:7" ht="20.25">
      <c r="A235" s="125"/>
      <c r="B235" s="80"/>
      <c r="C235" s="80">
        <v>3020</v>
      </c>
      <c r="D235" s="80" t="s">
        <v>154</v>
      </c>
      <c r="E235" s="184">
        <v>500</v>
      </c>
      <c r="F235" s="182">
        <v>328.01</v>
      </c>
      <c r="G235" s="320">
        <f>F235*100/E235</f>
        <v>65.602</v>
      </c>
    </row>
    <row r="236" spans="1:7" ht="20.25">
      <c r="A236" s="125"/>
      <c r="B236" s="83"/>
      <c r="C236" s="85"/>
      <c r="D236" s="85" t="s">
        <v>155</v>
      </c>
      <c r="E236" s="185"/>
      <c r="F236" s="183"/>
      <c r="G236" s="321"/>
    </row>
    <row r="237" spans="1:7" ht="20.25">
      <c r="A237" s="125"/>
      <c r="B237" s="117"/>
      <c r="C237" s="172">
        <v>4010</v>
      </c>
      <c r="D237" s="90" t="s">
        <v>62</v>
      </c>
      <c r="E237" s="91">
        <v>174495</v>
      </c>
      <c r="F237" s="123">
        <v>164543.22</v>
      </c>
      <c r="G237" s="93">
        <f>F237*100/E237</f>
        <v>94.29681079687097</v>
      </c>
    </row>
    <row r="238" spans="1:7" ht="20.25">
      <c r="A238" s="125"/>
      <c r="B238" s="117"/>
      <c r="C238" s="172">
        <v>4040</v>
      </c>
      <c r="D238" s="90" t="s">
        <v>44</v>
      </c>
      <c r="E238" s="91">
        <v>12822</v>
      </c>
      <c r="F238" s="123">
        <v>12820.59</v>
      </c>
      <c r="G238" s="93">
        <v>0</v>
      </c>
    </row>
    <row r="239" spans="1:7" ht="20.25">
      <c r="A239" s="125"/>
      <c r="B239" s="117"/>
      <c r="C239" s="172">
        <v>4110</v>
      </c>
      <c r="D239" s="90" t="s">
        <v>45</v>
      </c>
      <c r="E239" s="91">
        <v>25220</v>
      </c>
      <c r="F239" s="123">
        <v>25214.6</v>
      </c>
      <c r="G239" s="93">
        <f aca="true" t="shared" si="9" ref="G239:G246">F239*100/E239</f>
        <v>99.9785884218874</v>
      </c>
    </row>
    <row r="240" spans="1:7" ht="20.25">
      <c r="A240" s="125"/>
      <c r="B240" s="117"/>
      <c r="C240" s="172">
        <v>4120</v>
      </c>
      <c r="D240" s="90" t="s">
        <v>46</v>
      </c>
      <c r="E240" s="91">
        <v>4360</v>
      </c>
      <c r="F240" s="123">
        <v>4356.1</v>
      </c>
      <c r="G240" s="93">
        <f t="shared" si="9"/>
        <v>99.9105504587156</v>
      </c>
    </row>
    <row r="241" spans="1:7" ht="20.25">
      <c r="A241" s="125"/>
      <c r="B241" s="117"/>
      <c r="C241" s="172">
        <v>4210</v>
      </c>
      <c r="D241" s="90" t="s">
        <v>21</v>
      </c>
      <c r="E241" s="91">
        <v>2000</v>
      </c>
      <c r="F241" s="123">
        <v>1424.39</v>
      </c>
      <c r="G241" s="93">
        <f t="shared" si="9"/>
        <v>71.2195</v>
      </c>
    </row>
    <row r="242" spans="1:7" ht="20.25">
      <c r="A242" s="125"/>
      <c r="B242" s="117"/>
      <c r="C242" s="172">
        <v>4410</v>
      </c>
      <c r="D242" s="90" t="s">
        <v>58</v>
      </c>
      <c r="E242" s="91">
        <v>100</v>
      </c>
      <c r="F242" s="123">
        <v>0</v>
      </c>
      <c r="G242" s="93">
        <f t="shared" si="9"/>
        <v>0</v>
      </c>
    </row>
    <row r="243" spans="1:7" ht="20.25">
      <c r="A243" s="125"/>
      <c r="B243" s="72"/>
      <c r="C243" s="172">
        <v>4440</v>
      </c>
      <c r="D243" s="90" t="s">
        <v>92</v>
      </c>
      <c r="E243" s="91">
        <v>7790</v>
      </c>
      <c r="F243" s="123">
        <v>7790</v>
      </c>
      <c r="G243" s="93">
        <f t="shared" si="9"/>
        <v>100</v>
      </c>
    </row>
    <row r="244" spans="1:7" ht="20.25">
      <c r="A244" s="125"/>
      <c r="B244" s="216">
        <v>80195</v>
      </c>
      <c r="C244" s="55"/>
      <c r="D244" s="139" t="s">
        <v>20</v>
      </c>
      <c r="E244" s="215">
        <f>SUM(E245:E248)</f>
        <v>113601.92</v>
      </c>
      <c r="F244" s="215">
        <f>SUM(F245:F248)</f>
        <v>113401.92</v>
      </c>
      <c r="G244" s="59">
        <f t="shared" si="9"/>
        <v>99.82394663752162</v>
      </c>
    </row>
    <row r="245" spans="1:7" ht="20.25">
      <c r="A245" s="125"/>
      <c r="B245" s="234"/>
      <c r="C245" s="90">
        <v>4170</v>
      </c>
      <c r="D245" s="90" t="s">
        <v>36</v>
      </c>
      <c r="E245" s="91">
        <v>24016</v>
      </c>
      <c r="F245" s="123">
        <v>24016</v>
      </c>
      <c r="G245" s="93">
        <f t="shared" si="9"/>
        <v>100</v>
      </c>
    </row>
    <row r="246" spans="1:7" ht="20.25">
      <c r="A246" s="125"/>
      <c r="B246" s="234"/>
      <c r="C246" s="90">
        <v>4300</v>
      </c>
      <c r="D246" s="90" t="s">
        <v>22</v>
      </c>
      <c r="E246" s="91">
        <v>51730.92</v>
      </c>
      <c r="F246" s="123">
        <v>51530.92</v>
      </c>
      <c r="G246" s="93">
        <f t="shared" si="9"/>
        <v>99.6133840264198</v>
      </c>
    </row>
    <row r="247" spans="1:7" ht="20.25">
      <c r="A247" s="125"/>
      <c r="B247" s="152"/>
      <c r="C247" s="68">
        <v>4440</v>
      </c>
      <c r="D247" s="152" t="s">
        <v>92</v>
      </c>
      <c r="E247" s="81">
        <v>37855</v>
      </c>
      <c r="F247" s="195">
        <v>37855</v>
      </c>
      <c r="G247" s="71">
        <f>F247/E247*100</f>
        <v>100</v>
      </c>
    </row>
    <row r="248" spans="1:7" ht="21" thickBot="1">
      <c r="A248" s="125"/>
      <c r="B248" s="152"/>
      <c r="C248" s="68"/>
      <c r="D248" s="152" t="s">
        <v>93</v>
      </c>
      <c r="E248" s="81"/>
      <c r="F248" s="195"/>
      <c r="G248" s="71"/>
    </row>
    <row r="249" spans="1:7" ht="21" thickBot="1">
      <c r="A249" s="104">
        <v>851</v>
      </c>
      <c r="B249" s="49"/>
      <c r="C249" s="322"/>
      <c r="D249" s="49" t="s">
        <v>102</v>
      </c>
      <c r="E249" s="50">
        <f>E250+E255+E253</f>
        <v>291573</v>
      </c>
      <c r="F249" s="51">
        <f>F250+F255+F253</f>
        <v>34345.51</v>
      </c>
      <c r="G249" s="52">
        <f>F249*100/E249</f>
        <v>11.779386294341382</v>
      </c>
    </row>
    <row r="250" spans="1:7" ht="20.25">
      <c r="A250" s="323"/>
      <c r="B250" s="139">
        <v>85121</v>
      </c>
      <c r="C250" s="139"/>
      <c r="D250" s="139" t="s">
        <v>103</v>
      </c>
      <c r="E250" s="58">
        <f>SUM(E251)</f>
        <v>261730</v>
      </c>
      <c r="F250" s="58">
        <f>SUM(F251)</f>
        <v>8540</v>
      </c>
      <c r="G250" s="59">
        <f>F250/E250*100</f>
        <v>3.262904519925114</v>
      </c>
    </row>
    <row r="251" spans="1:7" ht="20.25">
      <c r="A251" s="323"/>
      <c r="B251" s="324"/>
      <c r="C251" s="67">
        <v>6050</v>
      </c>
      <c r="D251" s="67" t="s">
        <v>177</v>
      </c>
      <c r="E251" s="69">
        <v>261730</v>
      </c>
      <c r="F251" s="141">
        <v>8540</v>
      </c>
      <c r="G251" s="116">
        <f aca="true" t="shared" si="10" ref="G251:G258">F251*100/E251</f>
        <v>3.262904519925114</v>
      </c>
    </row>
    <row r="252" spans="1:7" ht="20.25">
      <c r="A252" s="323"/>
      <c r="B252" s="325"/>
      <c r="C252" s="72"/>
      <c r="D252" s="72" t="s">
        <v>78</v>
      </c>
      <c r="E252" s="73"/>
      <c r="F252" s="121"/>
      <c r="G252" s="122"/>
    </row>
    <row r="253" spans="1:7" ht="20.25">
      <c r="A253" s="323"/>
      <c r="B253" s="76">
        <v>85153</v>
      </c>
      <c r="C253" s="76"/>
      <c r="D253" s="76" t="s">
        <v>156</v>
      </c>
      <c r="E253" s="77">
        <f>SUM(E254)</f>
        <v>3000</v>
      </c>
      <c r="F253" s="78">
        <f>SUM(F254)</f>
        <v>2740</v>
      </c>
      <c r="G253" s="120">
        <f t="shared" si="10"/>
        <v>91.33333333333333</v>
      </c>
    </row>
    <row r="254" spans="1:7" ht="20.25">
      <c r="A254" s="323"/>
      <c r="B254" s="326"/>
      <c r="C254" s="90">
        <v>4300</v>
      </c>
      <c r="D254" s="90" t="s">
        <v>22</v>
      </c>
      <c r="E254" s="91">
        <v>3000</v>
      </c>
      <c r="F254" s="123">
        <v>2740</v>
      </c>
      <c r="G254" s="327">
        <f t="shared" si="10"/>
        <v>91.33333333333333</v>
      </c>
    </row>
    <row r="255" spans="1:7" ht="20.25">
      <c r="A255" s="125"/>
      <c r="B255" s="76">
        <v>85154</v>
      </c>
      <c r="C255" s="158"/>
      <c r="D255" s="139" t="s">
        <v>104</v>
      </c>
      <c r="E255" s="57">
        <f>SUM(E256:E257)</f>
        <v>26843</v>
      </c>
      <c r="F255" s="58">
        <f>SUM(F256:F257)</f>
        <v>23065.510000000002</v>
      </c>
      <c r="G255" s="120">
        <f t="shared" si="10"/>
        <v>85.9274671236449</v>
      </c>
    </row>
    <row r="256" spans="1:7" ht="20.25">
      <c r="A256" s="159"/>
      <c r="B256" s="68"/>
      <c r="C256" s="90">
        <v>4210</v>
      </c>
      <c r="D256" s="90" t="s">
        <v>105</v>
      </c>
      <c r="E256" s="91">
        <v>6450</v>
      </c>
      <c r="F256" s="123">
        <v>3270.31</v>
      </c>
      <c r="G256" s="93">
        <f t="shared" si="10"/>
        <v>50.702480620155036</v>
      </c>
    </row>
    <row r="257" spans="1:7" ht="21" thickBot="1">
      <c r="A257" s="260"/>
      <c r="B257" s="262"/>
      <c r="C257" s="100">
        <v>4300</v>
      </c>
      <c r="D257" s="100" t="s">
        <v>22</v>
      </c>
      <c r="E257" s="328">
        <v>20393</v>
      </c>
      <c r="F257" s="329">
        <v>19795.2</v>
      </c>
      <c r="G257" s="103">
        <f t="shared" si="10"/>
        <v>97.06860197126466</v>
      </c>
    </row>
    <row r="258" spans="1:7" ht="21" thickBot="1">
      <c r="A258" s="255">
        <v>852</v>
      </c>
      <c r="B258" s="256"/>
      <c r="C258" s="257"/>
      <c r="D258" s="49" t="s">
        <v>106</v>
      </c>
      <c r="E258" s="107">
        <f>E259+E276+E283+E288+E318+E321+E286</f>
        <v>2094127.27</v>
      </c>
      <c r="F258" s="107">
        <f>F259+F276+F283+F288+F318+F321+F286</f>
        <v>2089186.77</v>
      </c>
      <c r="G258" s="52">
        <f t="shared" si="10"/>
        <v>99.76407833130409</v>
      </c>
    </row>
    <row r="259" spans="1:7" ht="20.25">
      <c r="A259" s="88"/>
      <c r="B259" s="330">
        <v>85212</v>
      </c>
      <c r="C259" s="55"/>
      <c r="D259" s="330" t="s">
        <v>157</v>
      </c>
      <c r="E259" s="215">
        <f>SUM(E263:E275)</f>
        <v>1581775</v>
      </c>
      <c r="F259" s="374">
        <f>SUM(F263:F275)</f>
        <v>1581774.71</v>
      </c>
      <c r="G259" s="59">
        <f>F259/E259*100</f>
        <v>99.99998166616618</v>
      </c>
    </row>
    <row r="260" spans="1:7" ht="20.25">
      <c r="A260" s="88"/>
      <c r="B260" s="332"/>
      <c r="C260" s="55"/>
      <c r="D260" s="330" t="s">
        <v>158</v>
      </c>
      <c r="E260" s="333"/>
      <c r="F260" s="395"/>
      <c r="G260" s="59"/>
    </row>
    <row r="261" spans="1:7" ht="20.25">
      <c r="A261" s="88"/>
      <c r="B261" s="332"/>
      <c r="C261" s="55"/>
      <c r="D261" s="330" t="s">
        <v>159</v>
      </c>
      <c r="E261" s="215"/>
      <c r="F261" s="374"/>
      <c r="G261" s="59"/>
    </row>
    <row r="262" spans="1:7" ht="20.25">
      <c r="A262" s="88"/>
      <c r="B262" s="110"/>
      <c r="C262" s="55"/>
      <c r="D262" s="111" t="s">
        <v>160</v>
      </c>
      <c r="E262" s="215"/>
      <c r="F262" s="113"/>
      <c r="G262" s="59"/>
    </row>
    <row r="263" spans="1:7" ht="20.25">
      <c r="A263" s="88"/>
      <c r="B263" s="334"/>
      <c r="C263" s="67">
        <v>2910</v>
      </c>
      <c r="D263" s="180" t="s">
        <v>107</v>
      </c>
      <c r="E263" s="69">
        <v>1024</v>
      </c>
      <c r="F263" s="127">
        <v>1024</v>
      </c>
      <c r="G263" s="116">
        <f>F263*100/E263</f>
        <v>100</v>
      </c>
    </row>
    <row r="264" spans="1:7" ht="20.25">
      <c r="A264" s="88"/>
      <c r="B264" s="335"/>
      <c r="C264" s="117"/>
      <c r="D264" s="68" t="s">
        <v>108</v>
      </c>
      <c r="E264" s="84"/>
      <c r="F264" s="81"/>
      <c r="G264" s="71"/>
    </row>
    <row r="265" spans="1:7" ht="20.25">
      <c r="A265" s="88"/>
      <c r="B265" s="335"/>
      <c r="C265" s="72"/>
      <c r="D265" s="86" t="s">
        <v>109</v>
      </c>
      <c r="E265" s="73"/>
      <c r="F265" s="178"/>
      <c r="G265" s="122"/>
    </row>
    <row r="266" spans="1:7" ht="20.25">
      <c r="A266" s="88"/>
      <c r="B266" s="89"/>
      <c r="C266" s="90">
        <v>3110</v>
      </c>
      <c r="D266" s="90" t="s">
        <v>110</v>
      </c>
      <c r="E266" s="91">
        <v>1525927</v>
      </c>
      <c r="F266" s="123">
        <v>1525927</v>
      </c>
      <c r="G266" s="93">
        <f aca="true" t="shared" si="11" ref="G266:G273">F266*100/E266</f>
        <v>100</v>
      </c>
    </row>
    <row r="267" spans="1:8" ht="16.5" customHeight="1">
      <c r="A267" s="88"/>
      <c r="B267" s="89"/>
      <c r="C267" s="90">
        <v>4010</v>
      </c>
      <c r="D267" s="336" t="s">
        <v>62</v>
      </c>
      <c r="E267" s="91">
        <v>32872</v>
      </c>
      <c r="F267" s="123">
        <v>32872</v>
      </c>
      <c r="G267" s="93">
        <f t="shared" si="11"/>
        <v>100</v>
      </c>
      <c r="H267" s="18">
        <f>G267/F267*100</f>
        <v>0.3042102701387199</v>
      </c>
    </row>
    <row r="268" spans="1:7" ht="20.25">
      <c r="A268" s="88"/>
      <c r="B268" s="89"/>
      <c r="C268" s="90">
        <v>4040</v>
      </c>
      <c r="D268" s="90" t="s">
        <v>44</v>
      </c>
      <c r="E268" s="91">
        <v>2040</v>
      </c>
      <c r="F268" s="123">
        <v>2040</v>
      </c>
      <c r="G268" s="93">
        <f t="shared" si="11"/>
        <v>100</v>
      </c>
    </row>
    <row r="269" spans="1:7" ht="20.25">
      <c r="A269" s="88"/>
      <c r="B269" s="89"/>
      <c r="C269" s="90">
        <v>4110</v>
      </c>
      <c r="D269" s="90" t="s">
        <v>45</v>
      </c>
      <c r="E269" s="91">
        <v>13875</v>
      </c>
      <c r="F269" s="123">
        <v>13875</v>
      </c>
      <c r="G269" s="93">
        <f t="shared" si="11"/>
        <v>100</v>
      </c>
    </row>
    <row r="270" spans="1:7" ht="20.25">
      <c r="A270" s="88"/>
      <c r="B270" s="89"/>
      <c r="C270" s="90">
        <v>4120</v>
      </c>
      <c r="D270" s="90" t="s">
        <v>46</v>
      </c>
      <c r="E270" s="91">
        <v>855</v>
      </c>
      <c r="F270" s="123">
        <v>855</v>
      </c>
      <c r="G270" s="93">
        <f t="shared" si="11"/>
        <v>100</v>
      </c>
    </row>
    <row r="271" spans="1:7" ht="20.25">
      <c r="A271" s="88"/>
      <c r="B271" s="89"/>
      <c r="C271" s="90">
        <v>4210</v>
      </c>
      <c r="D271" s="90" t="s">
        <v>21</v>
      </c>
      <c r="E271" s="91">
        <v>2088</v>
      </c>
      <c r="F271" s="123">
        <v>2088</v>
      </c>
      <c r="G271" s="93">
        <f t="shared" si="11"/>
        <v>100</v>
      </c>
    </row>
    <row r="272" spans="1:7" ht="20.25">
      <c r="A272" s="88"/>
      <c r="B272" s="89"/>
      <c r="C272" s="90">
        <v>4300</v>
      </c>
      <c r="D272" s="90" t="s">
        <v>22</v>
      </c>
      <c r="E272" s="91">
        <v>2877</v>
      </c>
      <c r="F272" s="123">
        <v>2877</v>
      </c>
      <c r="G272" s="116">
        <f t="shared" si="11"/>
        <v>100</v>
      </c>
    </row>
    <row r="273" spans="1:7" ht="20.25">
      <c r="A273" s="88"/>
      <c r="B273" s="89"/>
      <c r="C273" s="296">
        <v>4560</v>
      </c>
      <c r="D273" s="337" t="s">
        <v>111</v>
      </c>
      <c r="E273" s="229">
        <v>217</v>
      </c>
      <c r="F273" s="229">
        <v>216.71</v>
      </c>
      <c r="G273" s="116">
        <f t="shared" si="11"/>
        <v>99.86635944700461</v>
      </c>
    </row>
    <row r="274" spans="1:7" ht="20.25">
      <c r="A274" s="88"/>
      <c r="B274" s="89"/>
      <c r="C274" s="224"/>
      <c r="D274" s="234" t="s">
        <v>112</v>
      </c>
      <c r="E274" s="195"/>
      <c r="F274" s="195"/>
      <c r="G274" s="71"/>
    </row>
    <row r="275" spans="1:7" ht="20.25">
      <c r="A275" s="88"/>
      <c r="B275" s="89"/>
      <c r="C275" s="297"/>
      <c r="D275" s="338" t="s">
        <v>109</v>
      </c>
      <c r="E275" s="232"/>
      <c r="F275" s="232"/>
      <c r="G275" s="71"/>
    </row>
    <row r="276" spans="1:7" ht="20.25">
      <c r="A276" s="88"/>
      <c r="B276" s="339">
        <v>85213</v>
      </c>
      <c r="C276" s="157"/>
      <c r="D276" s="192" t="s">
        <v>161</v>
      </c>
      <c r="E276" s="193">
        <f>SUM(E282)</f>
        <v>2587</v>
      </c>
      <c r="F276" s="194">
        <f>SUM(F282)</f>
        <v>2586.2</v>
      </c>
      <c r="G276" s="340">
        <f>F276*100/E276</f>
        <v>99.96907614998067</v>
      </c>
    </row>
    <row r="277" spans="1:7" ht="20.25">
      <c r="A277" s="88"/>
      <c r="B277" s="330"/>
      <c r="C277" s="158"/>
      <c r="D277" s="139" t="s">
        <v>162</v>
      </c>
      <c r="E277" s="57"/>
      <c r="F277" s="58"/>
      <c r="G277" s="59"/>
    </row>
    <row r="278" spans="1:7" ht="20.25">
      <c r="A278" s="88"/>
      <c r="B278" s="330"/>
      <c r="C278" s="158"/>
      <c r="D278" s="139" t="s">
        <v>163</v>
      </c>
      <c r="E278" s="57"/>
      <c r="F278" s="58"/>
      <c r="G278" s="59"/>
    </row>
    <row r="279" spans="1:7" ht="20.25">
      <c r="A279" s="88"/>
      <c r="B279" s="330"/>
      <c r="C279" s="158"/>
      <c r="D279" s="139" t="s">
        <v>164</v>
      </c>
      <c r="E279" s="57"/>
      <c r="F279" s="58"/>
      <c r="G279" s="59"/>
    </row>
    <row r="280" spans="1:7" ht="20.25">
      <c r="A280" s="88"/>
      <c r="B280" s="330"/>
      <c r="C280" s="158"/>
      <c r="D280" s="139" t="s">
        <v>165</v>
      </c>
      <c r="E280" s="57"/>
      <c r="F280" s="58"/>
      <c r="G280" s="59"/>
    </row>
    <row r="281" spans="1:7" ht="20.25">
      <c r="A281" s="88"/>
      <c r="B281" s="111"/>
      <c r="C281" s="147"/>
      <c r="D281" s="139" t="s">
        <v>166</v>
      </c>
      <c r="E281" s="57"/>
      <c r="F281" s="58"/>
      <c r="G281" s="114"/>
    </row>
    <row r="282" spans="1:7" ht="20.25">
      <c r="A282" s="88"/>
      <c r="B282" s="68"/>
      <c r="C282" s="222">
        <v>4130</v>
      </c>
      <c r="D282" s="222" t="s">
        <v>113</v>
      </c>
      <c r="E282" s="169">
        <v>2587</v>
      </c>
      <c r="F282" s="341">
        <v>2586.2</v>
      </c>
      <c r="G282" s="71">
        <f>F282*100/E282</f>
        <v>99.96907614998067</v>
      </c>
    </row>
    <row r="283" spans="1:7" ht="20.25">
      <c r="A283" s="60"/>
      <c r="B283" s="160">
        <v>85214</v>
      </c>
      <c r="C283" s="192"/>
      <c r="D283" s="160" t="s">
        <v>167</v>
      </c>
      <c r="E283" s="318">
        <f>SUM(E285)</f>
        <v>71973.27</v>
      </c>
      <c r="F283" s="342">
        <f>SUM(F285)</f>
        <v>71673.27</v>
      </c>
      <c r="G283" s="79">
        <f>F283/E283*100</f>
        <v>99.58317858838427</v>
      </c>
    </row>
    <row r="284" spans="1:7" ht="20.25">
      <c r="A284" s="60"/>
      <c r="B284" s="145"/>
      <c r="C284" s="216"/>
      <c r="D284" s="145" t="s">
        <v>168</v>
      </c>
      <c r="E284" s="112"/>
      <c r="F284" s="217"/>
      <c r="G284" s="150"/>
    </row>
    <row r="285" spans="1:7" ht="20.25">
      <c r="A285" s="60"/>
      <c r="B285" s="68"/>
      <c r="C285" s="152">
        <v>3110</v>
      </c>
      <c r="D285" s="153" t="s">
        <v>110</v>
      </c>
      <c r="E285" s="81">
        <v>71973.27</v>
      </c>
      <c r="F285" s="317">
        <v>71673.27</v>
      </c>
      <c r="G285" s="82">
        <f>F285*100/E285</f>
        <v>99.58317858838427</v>
      </c>
    </row>
    <row r="286" spans="1:7" ht="20.25">
      <c r="A286" s="60"/>
      <c r="B286" s="343">
        <v>85215</v>
      </c>
      <c r="C286" s="312"/>
      <c r="D286" s="344" t="s">
        <v>169</v>
      </c>
      <c r="E286" s="345">
        <f>SUM(E287)</f>
        <v>1000</v>
      </c>
      <c r="F286" s="217">
        <f>SUM(F287)</f>
        <v>0</v>
      </c>
      <c r="G286" s="79">
        <f>F286*100/E286</f>
        <v>0</v>
      </c>
    </row>
    <row r="287" spans="1:7" ht="20.25">
      <c r="A287" s="60"/>
      <c r="B287" s="68"/>
      <c r="C287" s="152">
        <v>3110</v>
      </c>
      <c r="D287" s="319" t="s">
        <v>110</v>
      </c>
      <c r="E287" s="346">
        <v>1000</v>
      </c>
      <c r="F287" s="347">
        <v>0</v>
      </c>
      <c r="G287" s="82">
        <f>F287*100/E287</f>
        <v>0</v>
      </c>
    </row>
    <row r="288" spans="1:7" ht="20.25">
      <c r="A288" s="60"/>
      <c r="B288" s="339">
        <v>85219</v>
      </c>
      <c r="C288" s="157"/>
      <c r="D288" s="348" t="s">
        <v>114</v>
      </c>
      <c r="E288" s="349">
        <f>SUM(E289:E316)</f>
        <v>262361</v>
      </c>
      <c r="F288" s="350">
        <f>SUM(F289:F316)</f>
        <v>258721.85</v>
      </c>
      <c r="G288" s="79">
        <f>F288*100/E288</f>
        <v>98.61292265237593</v>
      </c>
    </row>
    <row r="289" spans="1:7" ht="20.25">
      <c r="A289" s="125"/>
      <c r="B289" s="67"/>
      <c r="C289" s="218">
        <v>3119</v>
      </c>
      <c r="D289" s="153" t="s">
        <v>110</v>
      </c>
      <c r="E289" s="81">
        <v>4600</v>
      </c>
      <c r="F289" s="220">
        <v>4600</v>
      </c>
      <c r="G289" s="82">
        <f>F289*100/E289</f>
        <v>100</v>
      </c>
    </row>
    <row r="290" spans="1:7" ht="20.25">
      <c r="A290" s="125"/>
      <c r="B290" s="117"/>
      <c r="C290" s="172">
        <v>4010</v>
      </c>
      <c r="D290" s="90" t="s">
        <v>170</v>
      </c>
      <c r="E290" s="91">
        <v>124140</v>
      </c>
      <c r="F290" s="123">
        <v>123988.46</v>
      </c>
      <c r="G290" s="93">
        <f>F290/E290*100</f>
        <v>99.87792814564203</v>
      </c>
    </row>
    <row r="291" spans="1:7" ht="20.25">
      <c r="A291" s="125"/>
      <c r="B291" s="117"/>
      <c r="C291" s="172">
        <v>4018</v>
      </c>
      <c r="D291" s="90" t="s">
        <v>170</v>
      </c>
      <c r="E291" s="91">
        <v>44566.71</v>
      </c>
      <c r="F291" s="123">
        <v>44566.71</v>
      </c>
      <c r="G291" s="93">
        <f>F291*100/E291</f>
        <v>100</v>
      </c>
    </row>
    <row r="292" spans="1:7" ht="20.25">
      <c r="A292" s="125"/>
      <c r="B292" s="117"/>
      <c r="C292" s="172">
        <v>4019</v>
      </c>
      <c r="D292" s="90" t="s">
        <v>170</v>
      </c>
      <c r="E292" s="91">
        <v>3264.71</v>
      </c>
      <c r="F292" s="123">
        <v>3264.71</v>
      </c>
      <c r="G292" s="93">
        <f>F292*100/E292</f>
        <v>100</v>
      </c>
    </row>
    <row r="293" spans="1:7" ht="20.25">
      <c r="A293" s="125"/>
      <c r="B293" s="117"/>
      <c r="C293" s="172">
        <v>4040</v>
      </c>
      <c r="D293" s="90" t="s">
        <v>44</v>
      </c>
      <c r="E293" s="91">
        <v>11568</v>
      </c>
      <c r="F293" s="123">
        <v>11537.18</v>
      </c>
      <c r="G293" s="93">
        <f aca="true" t="shared" si="12" ref="G293:G306">F293*100/E293</f>
        <v>99.73357538035961</v>
      </c>
    </row>
    <row r="294" spans="1:7" ht="20.25">
      <c r="A294" s="125"/>
      <c r="B294" s="117"/>
      <c r="C294" s="172">
        <v>4110</v>
      </c>
      <c r="D294" s="90" t="s">
        <v>45</v>
      </c>
      <c r="E294" s="91">
        <v>21642</v>
      </c>
      <c r="F294" s="123">
        <v>21640.84</v>
      </c>
      <c r="G294" s="93">
        <f t="shared" si="12"/>
        <v>99.99464005175122</v>
      </c>
    </row>
    <row r="295" spans="1:7" ht="20.25">
      <c r="A295" s="125"/>
      <c r="B295" s="117"/>
      <c r="C295" s="172">
        <v>4118</v>
      </c>
      <c r="D295" s="90" t="s">
        <v>45</v>
      </c>
      <c r="E295" s="91">
        <v>6521.46</v>
      </c>
      <c r="F295" s="123">
        <v>6484.85</v>
      </c>
      <c r="G295" s="93">
        <f t="shared" si="12"/>
        <v>99.43862263971565</v>
      </c>
    </row>
    <row r="296" spans="1:7" ht="20.25">
      <c r="A296" s="125"/>
      <c r="B296" s="117"/>
      <c r="C296" s="172">
        <v>4119</v>
      </c>
      <c r="D296" s="90" t="s">
        <v>45</v>
      </c>
      <c r="E296" s="91">
        <v>1150.85</v>
      </c>
      <c r="F296" s="123">
        <v>1144.39</v>
      </c>
      <c r="G296" s="93">
        <f t="shared" si="12"/>
        <v>99.43867576139377</v>
      </c>
    </row>
    <row r="297" spans="1:7" ht="20.25">
      <c r="A297" s="125"/>
      <c r="B297" s="117"/>
      <c r="C297" s="172">
        <v>4120</v>
      </c>
      <c r="D297" s="90" t="s">
        <v>46</v>
      </c>
      <c r="E297" s="91">
        <v>3319</v>
      </c>
      <c r="F297" s="123">
        <v>3318.18</v>
      </c>
      <c r="G297" s="93">
        <f t="shared" si="12"/>
        <v>99.97529376318168</v>
      </c>
    </row>
    <row r="298" spans="1:7" ht="20.25">
      <c r="A298" s="125"/>
      <c r="B298" s="117"/>
      <c r="C298" s="172">
        <v>4128</v>
      </c>
      <c r="D298" s="90" t="s">
        <v>46</v>
      </c>
      <c r="E298" s="91">
        <v>995.92</v>
      </c>
      <c r="F298" s="123">
        <v>995.92</v>
      </c>
      <c r="G298" s="93">
        <f t="shared" si="12"/>
        <v>100</v>
      </c>
    </row>
    <row r="299" spans="1:7" ht="20.25">
      <c r="A299" s="125"/>
      <c r="B299" s="117"/>
      <c r="C299" s="90">
        <v>4129</v>
      </c>
      <c r="D299" s="90" t="s">
        <v>46</v>
      </c>
      <c r="E299" s="91">
        <v>175.75</v>
      </c>
      <c r="F299" s="123">
        <v>175.75</v>
      </c>
      <c r="G299" s="93">
        <f t="shared" si="12"/>
        <v>100</v>
      </c>
    </row>
    <row r="300" spans="1:7" ht="20.25">
      <c r="A300" s="125"/>
      <c r="B300" s="117"/>
      <c r="C300" s="179">
        <v>4210</v>
      </c>
      <c r="D300" s="72" t="s">
        <v>115</v>
      </c>
      <c r="E300" s="73">
        <v>1500</v>
      </c>
      <c r="F300" s="121">
        <v>748.3</v>
      </c>
      <c r="G300" s="122">
        <f t="shared" si="12"/>
        <v>49.88666666666666</v>
      </c>
    </row>
    <row r="301" spans="1:7" ht="20.25">
      <c r="A301" s="125"/>
      <c r="B301" s="117"/>
      <c r="C301" s="172">
        <v>4218</v>
      </c>
      <c r="D301" s="90" t="s">
        <v>115</v>
      </c>
      <c r="E301" s="91">
        <v>641.57</v>
      </c>
      <c r="F301" s="123">
        <v>641.57</v>
      </c>
      <c r="G301" s="93">
        <f t="shared" si="12"/>
        <v>100</v>
      </c>
    </row>
    <row r="302" spans="1:7" ht="20.25">
      <c r="A302" s="125"/>
      <c r="B302" s="117"/>
      <c r="C302" s="172">
        <v>4219</v>
      </c>
      <c r="D302" s="90" t="s">
        <v>115</v>
      </c>
      <c r="E302" s="91">
        <v>113.22</v>
      </c>
      <c r="F302" s="123">
        <v>113.22</v>
      </c>
      <c r="G302" s="93">
        <f t="shared" si="12"/>
        <v>100</v>
      </c>
    </row>
    <row r="303" spans="1:7" ht="20.25">
      <c r="A303" s="125"/>
      <c r="B303" s="117"/>
      <c r="C303" s="172">
        <v>4300</v>
      </c>
      <c r="D303" s="90" t="s">
        <v>22</v>
      </c>
      <c r="E303" s="91">
        <v>3074</v>
      </c>
      <c r="F303" s="123">
        <v>2138.31</v>
      </c>
      <c r="G303" s="93">
        <f t="shared" si="12"/>
        <v>69.56115810019519</v>
      </c>
    </row>
    <row r="304" spans="1:7" ht="20.25">
      <c r="A304" s="125"/>
      <c r="B304" s="117"/>
      <c r="C304" s="172">
        <v>4308</v>
      </c>
      <c r="D304" s="90" t="s">
        <v>22</v>
      </c>
      <c r="E304" s="91">
        <v>23020.5</v>
      </c>
      <c r="F304" s="123">
        <v>23020.5</v>
      </c>
      <c r="G304" s="93">
        <f t="shared" si="12"/>
        <v>100</v>
      </c>
    </row>
    <row r="305" spans="1:7" ht="20.25">
      <c r="A305" s="125"/>
      <c r="B305" s="117"/>
      <c r="C305" s="172">
        <v>4309</v>
      </c>
      <c r="D305" s="90" t="s">
        <v>22</v>
      </c>
      <c r="E305" s="91">
        <v>4062.44</v>
      </c>
      <c r="F305" s="123">
        <v>4062.44</v>
      </c>
      <c r="G305" s="93">
        <f t="shared" si="12"/>
        <v>100</v>
      </c>
    </row>
    <row r="306" spans="1:7" ht="20.25">
      <c r="A306" s="125"/>
      <c r="B306" s="117"/>
      <c r="C306" s="228">
        <v>4370</v>
      </c>
      <c r="D306" s="228" t="s">
        <v>55</v>
      </c>
      <c r="E306" s="127">
        <v>2649</v>
      </c>
      <c r="F306" s="229">
        <v>1093.97</v>
      </c>
      <c r="G306" s="116">
        <f t="shared" si="12"/>
        <v>41.29747074367686</v>
      </c>
    </row>
    <row r="307" spans="1:7" ht="20.25">
      <c r="A307" s="125"/>
      <c r="B307" s="117"/>
      <c r="C307" s="231"/>
      <c r="D307" s="231" t="s">
        <v>57</v>
      </c>
      <c r="E307" s="178"/>
      <c r="F307" s="232"/>
      <c r="G307" s="122"/>
    </row>
    <row r="308" spans="1:7" ht="20.25">
      <c r="A308" s="125"/>
      <c r="B308" s="117"/>
      <c r="C308" s="228">
        <v>4378</v>
      </c>
      <c r="D308" s="228" t="s">
        <v>55</v>
      </c>
      <c r="E308" s="127">
        <v>759.79</v>
      </c>
      <c r="F308" s="229">
        <v>759.79</v>
      </c>
      <c r="G308" s="116">
        <f>F308*100/E308</f>
        <v>100</v>
      </c>
    </row>
    <row r="309" spans="1:7" ht="20.25">
      <c r="A309" s="125"/>
      <c r="B309" s="117"/>
      <c r="C309" s="231"/>
      <c r="D309" s="231" t="s">
        <v>57</v>
      </c>
      <c r="E309" s="178"/>
      <c r="F309" s="232"/>
      <c r="G309" s="122"/>
    </row>
    <row r="310" spans="1:7" ht="20.25">
      <c r="A310" s="125"/>
      <c r="B310" s="117"/>
      <c r="C310" s="228">
        <v>4379</v>
      </c>
      <c r="D310" s="228" t="s">
        <v>55</v>
      </c>
      <c r="E310" s="127">
        <v>134.08</v>
      </c>
      <c r="F310" s="229">
        <v>134.08</v>
      </c>
      <c r="G310" s="116">
        <f>F310*100/E310</f>
        <v>100</v>
      </c>
    </row>
    <row r="311" spans="1:7" ht="20.25">
      <c r="A311" s="125"/>
      <c r="B311" s="117"/>
      <c r="C311" s="231"/>
      <c r="D311" s="231" t="s">
        <v>57</v>
      </c>
      <c r="E311" s="178"/>
      <c r="F311" s="232"/>
      <c r="G311" s="122"/>
    </row>
    <row r="312" spans="1:7" ht="20.25">
      <c r="A312" s="125"/>
      <c r="B312" s="117"/>
      <c r="C312" s="172">
        <v>4410</v>
      </c>
      <c r="D312" s="90" t="s">
        <v>58</v>
      </c>
      <c r="E312" s="91">
        <v>1500</v>
      </c>
      <c r="F312" s="123">
        <v>1451.68</v>
      </c>
      <c r="G312" s="93">
        <f>F312*100/E312</f>
        <v>96.77866666666667</v>
      </c>
    </row>
    <row r="313" spans="1:7" ht="20.25">
      <c r="A313" s="125"/>
      <c r="B313" s="117"/>
      <c r="C313" s="172">
        <v>4430</v>
      </c>
      <c r="D313" s="90" t="s">
        <v>23</v>
      </c>
      <c r="E313" s="91">
        <v>100</v>
      </c>
      <c r="F313" s="92">
        <v>78</v>
      </c>
      <c r="G313" s="116">
        <f>F313*100/E313</f>
        <v>78</v>
      </c>
    </row>
    <row r="314" spans="1:7" ht="20.25">
      <c r="A314" s="125"/>
      <c r="B314" s="117"/>
      <c r="C314" s="351">
        <v>4440</v>
      </c>
      <c r="D314" s="228" t="s">
        <v>116</v>
      </c>
      <c r="E314" s="271">
        <v>2763</v>
      </c>
      <c r="F314" s="229">
        <v>2763</v>
      </c>
      <c r="G314" s="116">
        <f>F314*100/E314</f>
        <v>100</v>
      </c>
    </row>
    <row r="315" spans="1:7" ht="20.25">
      <c r="A315" s="125"/>
      <c r="B315" s="117"/>
      <c r="C315" s="231"/>
      <c r="D315" s="231" t="s">
        <v>93</v>
      </c>
      <c r="E315" s="274"/>
      <c r="F315" s="232"/>
      <c r="G315" s="122"/>
    </row>
    <row r="316" spans="1:7" ht="20.25">
      <c r="A316" s="352"/>
      <c r="B316" s="117"/>
      <c r="C316" s="153">
        <v>4740</v>
      </c>
      <c r="D316" s="337" t="s">
        <v>144</v>
      </c>
      <c r="E316" s="253">
        <v>99</v>
      </c>
      <c r="F316" s="81">
        <v>0</v>
      </c>
      <c r="G316" s="71">
        <f>F316*100/E316</f>
        <v>0</v>
      </c>
    </row>
    <row r="317" spans="1:7" ht="20.25">
      <c r="A317" s="352"/>
      <c r="B317" s="72"/>
      <c r="C317" s="153"/>
      <c r="D317" s="338" t="s">
        <v>145</v>
      </c>
      <c r="E317" s="279"/>
      <c r="F317" s="81"/>
      <c r="G317" s="71"/>
    </row>
    <row r="318" spans="1:7" ht="20.25">
      <c r="A318" s="60"/>
      <c r="B318" s="55">
        <v>85228</v>
      </c>
      <c r="C318" s="353"/>
      <c r="D318" s="354" t="s">
        <v>117</v>
      </c>
      <c r="E318" s="355">
        <f>SUM(E320)</f>
        <v>17000</v>
      </c>
      <c r="F318" s="356">
        <f>SUM(F320)</f>
        <v>17000</v>
      </c>
      <c r="G318" s="340">
        <f>F318*100/E318</f>
        <v>100</v>
      </c>
    </row>
    <row r="319" spans="1:7" ht="20.25">
      <c r="A319" s="60"/>
      <c r="B319" s="62"/>
      <c r="C319" s="357"/>
      <c r="D319" s="62" t="s">
        <v>118</v>
      </c>
      <c r="E319" s="264"/>
      <c r="F319" s="65"/>
      <c r="G319" s="114"/>
    </row>
    <row r="320" spans="1:7" ht="20.25">
      <c r="A320" s="60"/>
      <c r="B320" s="68"/>
      <c r="C320" s="316">
        <v>4170</v>
      </c>
      <c r="D320" s="153" t="s">
        <v>36</v>
      </c>
      <c r="E320" s="70">
        <v>17000</v>
      </c>
      <c r="F320" s="195">
        <v>17000</v>
      </c>
      <c r="G320" s="71">
        <f>F320*100/E320</f>
        <v>100</v>
      </c>
    </row>
    <row r="321" spans="1:7" ht="20.25">
      <c r="A321" s="60"/>
      <c r="B321" s="191">
        <v>85295</v>
      </c>
      <c r="C321" s="192"/>
      <c r="D321" s="280" t="s">
        <v>20</v>
      </c>
      <c r="E321" s="77">
        <f>SUM(E322:E324)</f>
        <v>157431</v>
      </c>
      <c r="F321" s="342">
        <f>SUM(F322:F324)</f>
        <v>157430.74</v>
      </c>
      <c r="G321" s="79">
        <f>F321*100/E321</f>
        <v>99.99983484828275</v>
      </c>
    </row>
    <row r="322" spans="1:7" ht="20.25">
      <c r="A322" s="60"/>
      <c r="B322" s="68"/>
      <c r="C322" s="90">
        <v>3110</v>
      </c>
      <c r="D322" s="90" t="s">
        <v>110</v>
      </c>
      <c r="E322" s="91">
        <v>99080</v>
      </c>
      <c r="F322" s="123">
        <v>99080</v>
      </c>
      <c r="G322" s="93">
        <f>F322*100/E322</f>
        <v>100</v>
      </c>
    </row>
    <row r="323" spans="1:7" ht="20.25">
      <c r="A323" s="60"/>
      <c r="B323" s="68"/>
      <c r="C323" s="90">
        <v>4210</v>
      </c>
      <c r="D323" s="90" t="s">
        <v>115</v>
      </c>
      <c r="E323" s="91">
        <v>54000</v>
      </c>
      <c r="F323" s="123">
        <v>54000</v>
      </c>
      <c r="G323" s="93">
        <f>F323*100/E323</f>
        <v>100</v>
      </c>
    </row>
    <row r="324" spans="1:7" ht="21" thickBot="1">
      <c r="A324" s="97"/>
      <c r="B324" s="262"/>
      <c r="C324" s="100">
        <v>4300</v>
      </c>
      <c r="D324" s="358" t="s">
        <v>22</v>
      </c>
      <c r="E324" s="328">
        <v>4351</v>
      </c>
      <c r="F324" s="329">
        <v>4350.74</v>
      </c>
      <c r="G324" s="103">
        <f>F324*100/E324</f>
        <v>99.99402436221558</v>
      </c>
    </row>
    <row r="325" spans="1:7" ht="21" thickBot="1">
      <c r="A325" s="359">
        <v>854</v>
      </c>
      <c r="B325" s="143"/>
      <c r="C325" s="49"/>
      <c r="D325" s="142" t="s">
        <v>119</v>
      </c>
      <c r="E325" s="50">
        <f>E326+E339+E343</f>
        <v>140699</v>
      </c>
      <c r="F325" s="51">
        <f>F326+F339+F343</f>
        <v>137698.37</v>
      </c>
      <c r="G325" s="52">
        <f>F325/E325*100</f>
        <v>97.86734091926736</v>
      </c>
    </row>
    <row r="326" spans="1:7" ht="20.25">
      <c r="A326" s="60"/>
      <c r="B326" s="158">
        <v>85401</v>
      </c>
      <c r="C326" s="139"/>
      <c r="D326" s="139" t="s">
        <v>120</v>
      </c>
      <c r="E326" s="57">
        <f>SUM(E327:E338)</f>
        <v>88777</v>
      </c>
      <c r="F326" s="58">
        <f>SUM(F327:F338)</f>
        <v>88114.09000000001</v>
      </c>
      <c r="G326" s="59">
        <f>F326*100/E326</f>
        <v>99.25328632416056</v>
      </c>
    </row>
    <row r="327" spans="1:7" ht="20.25">
      <c r="A327" s="60"/>
      <c r="B327" s="287"/>
      <c r="C327" s="296">
        <v>3020</v>
      </c>
      <c r="D327" s="173" t="s">
        <v>171</v>
      </c>
      <c r="E327" s="127">
        <v>5766</v>
      </c>
      <c r="F327" s="229">
        <v>5494.6</v>
      </c>
      <c r="G327" s="116">
        <f>F327/E327*100</f>
        <v>95.29309746791537</v>
      </c>
    </row>
    <row r="328" spans="1:7" ht="20.25">
      <c r="A328" s="60"/>
      <c r="B328" s="68"/>
      <c r="C328" s="297"/>
      <c r="D328" s="176" t="s">
        <v>172</v>
      </c>
      <c r="E328" s="178"/>
      <c r="F328" s="232"/>
      <c r="G328" s="122"/>
    </row>
    <row r="329" spans="1:7" ht="20.25">
      <c r="A329" s="60"/>
      <c r="B329" s="68"/>
      <c r="C329" s="90">
        <v>4010</v>
      </c>
      <c r="D329" s="90" t="s">
        <v>62</v>
      </c>
      <c r="E329" s="91">
        <v>61645</v>
      </c>
      <c r="F329" s="123">
        <v>61611.11</v>
      </c>
      <c r="G329" s="93">
        <f>F329/E329*100</f>
        <v>99.94502392732582</v>
      </c>
    </row>
    <row r="330" spans="1:7" ht="20.25">
      <c r="A330" s="60"/>
      <c r="B330" s="68"/>
      <c r="C330" s="90">
        <v>4040</v>
      </c>
      <c r="D330" s="90" t="s">
        <v>44</v>
      </c>
      <c r="E330" s="91">
        <v>3747</v>
      </c>
      <c r="F330" s="123">
        <v>3680.31</v>
      </c>
      <c r="G330" s="93">
        <f>F330*100/E330</f>
        <v>98.22017614091273</v>
      </c>
    </row>
    <row r="331" spans="1:7" ht="20.25">
      <c r="A331" s="60"/>
      <c r="B331" s="68"/>
      <c r="C331" s="90">
        <v>4110</v>
      </c>
      <c r="D331" s="90" t="s">
        <v>45</v>
      </c>
      <c r="E331" s="91">
        <v>10466</v>
      </c>
      <c r="F331" s="123">
        <v>10464.13</v>
      </c>
      <c r="G331" s="93">
        <f>F331/E331*100</f>
        <v>99.9821326199121</v>
      </c>
    </row>
    <row r="332" spans="1:7" ht="20.25">
      <c r="A332" s="60"/>
      <c r="B332" s="68"/>
      <c r="C332" s="90">
        <v>4120</v>
      </c>
      <c r="D332" s="90" t="s">
        <v>46</v>
      </c>
      <c r="E332" s="91">
        <v>1703</v>
      </c>
      <c r="F332" s="123">
        <v>1693.74</v>
      </c>
      <c r="G332" s="93">
        <f>F332*100/E332</f>
        <v>99.45625366999413</v>
      </c>
    </row>
    <row r="333" spans="1:7" ht="20.25">
      <c r="A333" s="60"/>
      <c r="B333" s="68"/>
      <c r="C333" s="67">
        <v>4210</v>
      </c>
      <c r="D333" s="67" t="s">
        <v>21</v>
      </c>
      <c r="E333" s="69">
        <v>500</v>
      </c>
      <c r="F333" s="141">
        <v>378.2</v>
      </c>
      <c r="G333" s="116">
        <f>F333*100/E333</f>
        <v>75.64</v>
      </c>
    </row>
    <row r="334" spans="1:7" ht="20.25">
      <c r="A334" s="60"/>
      <c r="B334" s="68"/>
      <c r="C334" s="296">
        <v>4240</v>
      </c>
      <c r="D334" s="67" t="s">
        <v>89</v>
      </c>
      <c r="E334" s="127">
        <v>29</v>
      </c>
      <c r="F334" s="141">
        <v>0</v>
      </c>
      <c r="G334" s="116"/>
    </row>
    <row r="335" spans="1:7" ht="20.25">
      <c r="A335" s="60"/>
      <c r="B335" s="68"/>
      <c r="C335" s="297"/>
      <c r="D335" s="72" t="s">
        <v>90</v>
      </c>
      <c r="E335" s="178"/>
      <c r="F335" s="121"/>
      <c r="G335" s="122"/>
    </row>
    <row r="336" spans="1:7" ht="20.25">
      <c r="A336" s="60"/>
      <c r="B336" s="68"/>
      <c r="C336" s="72">
        <v>4410</v>
      </c>
      <c r="D336" s="72" t="s">
        <v>58</v>
      </c>
      <c r="E336" s="73">
        <v>129</v>
      </c>
      <c r="F336" s="121">
        <v>0</v>
      </c>
      <c r="G336" s="122">
        <v>0</v>
      </c>
    </row>
    <row r="337" spans="1:7" ht="20.25">
      <c r="A337" s="60"/>
      <c r="B337" s="68"/>
      <c r="C337" s="234">
        <v>4440</v>
      </c>
      <c r="D337" s="152" t="s">
        <v>92</v>
      </c>
      <c r="E337" s="81">
        <v>4792</v>
      </c>
      <c r="F337" s="195">
        <v>4792</v>
      </c>
      <c r="G337" s="71">
        <f>F337*100/E337</f>
        <v>100</v>
      </c>
    </row>
    <row r="338" spans="1:7" ht="14.25" customHeight="1">
      <c r="A338" s="60"/>
      <c r="B338" s="153"/>
      <c r="C338" s="234"/>
      <c r="D338" s="152" t="s">
        <v>93</v>
      </c>
      <c r="E338" s="360"/>
      <c r="F338" s="195"/>
      <c r="G338" s="71"/>
    </row>
    <row r="339" spans="1:7" ht="20.25">
      <c r="A339" s="60"/>
      <c r="B339" s="361">
        <v>85412</v>
      </c>
      <c r="C339" s="353"/>
      <c r="D339" s="353" t="s">
        <v>173</v>
      </c>
      <c r="E339" s="362">
        <f>SUM(E342)</f>
        <v>4960</v>
      </c>
      <c r="F339" s="363">
        <f>SUM(F342)</f>
        <v>4959</v>
      </c>
      <c r="G339" s="340">
        <f>F339*100/E339</f>
        <v>99.97983870967742</v>
      </c>
    </row>
    <row r="340" spans="1:7" ht="20.25">
      <c r="A340" s="60"/>
      <c r="B340" s="364"/>
      <c r="C340" s="55"/>
      <c r="D340" s="139" t="s">
        <v>174</v>
      </c>
      <c r="E340" s="57"/>
      <c r="F340" s="58"/>
      <c r="G340" s="59"/>
    </row>
    <row r="341" spans="1:7" ht="20.25">
      <c r="A341" s="60"/>
      <c r="B341" s="365"/>
      <c r="C341" s="62"/>
      <c r="D341" s="357" t="s">
        <v>175</v>
      </c>
      <c r="E341" s="64"/>
      <c r="F341" s="366"/>
      <c r="G341" s="114"/>
    </row>
    <row r="342" spans="1:7" ht="20.25">
      <c r="A342" s="60"/>
      <c r="B342" s="315"/>
      <c r="C342" s="68">
        <v>4300</v>
      </c>
      <c r="D342" s="316" t="s">
        <v>22</v>
      </c>
      <c r="E342" s="367">
        <v>4960</v>
      </c>
      <c r="F342" s="317">
        <v>4959</v>
      </c>
      <c r="G342" s="186">
        <f>F342*100/E342</f>
        <v>99.97983870967742</v>
      </c>
    </row>
    <row r="343" spans="1:7" ht="20.25">
      <c r="A343" s="60"/>
      <c r="B343" s="160">
        <v>85415</v>
      </c>
      <c r="C343" s="76"/>
      <c r="D343" s="157" t="s">
        <v>121</v>
      </c>
      <c r="E343" s="194">
        <f>SUM(E344:E345)</f>
        <v>46962</v>
      </c>
      <c r="F343" s="194">
        <f>SUM(F344:F345)</f>
        <v>44625.28</v>
      </c>
      <c r="G343" s="79">
        <f>F343*100/E343</f>
        <v>95.02423235807674</v>
      </c>
    </row>
    <row r="344" spans="1:7" ht="20.25">
      <c r="A344" s="60"/>
      <c r="B344" s="287"/>
      <c r="C344" s="90">
        <v>3240</v>
      </c>
      <c r="D344" s="90" t="s">
        <v>122</v>
      </c>
      <c r="E344" s="91">
        <v>38874</v>
      </c>
      <c r="F344" s="92">
        <v>38874</v>
      </c>
      <c r="G344" s="93">
        <f>F344*100/E344</f>
        <v>100</v>
      </c>
    </row>
    <row r="345" spans="1:7" ht="21" thickBot="1">
      <c r="A345" s="60"/>
      <c r="B345" s="68"/>
      <c r="C345" s="67">
        <v>3260</v>
      </c>
      <c r="D345" s="67" t="s">
        <v>123</v>
      </c>
      <c r="E345" s="69">
        <v>8088</v>
      </c>
      <c r="F345" s="254">
        <v>5751.28</v>
      </c>
      <c r="G345" s="116">
        <f>F345*100/E345</f>
        <v>71.10880316518299</v>
      </c>
    </row>
    <row r="346" spans="1:7" ht="20.25">
      <c r="A346" s="368">
        <v>900</v>
      </c>
      <c r="B346" s="369"/>
      <c r="C346" s="199"/>
      <c r="D346" s="199" t="s">
        <v>125</v>
      </c>
      <c r="E346" s="201">
        <f>E348+E352+E356</f>
        <v>469739</v>
      </c>
      <c r="F346" s="221">
        <f>F348+F352+F356</f>
        <v>452810.7</v>
      </c>
      <c r="G346" s="202">
        <f>F346/E346*100</f>
        <v>96.39623280161963</v>
      </c>
    </row>
    <row r="347" spans="1:7" ht="21" thickBot="1">
      <c r="A347" s="370"/>
      <c r="B347" s="371"/>
      <c r="C347" s="372"/>
      <c r="D347" s="212" t="s">
        <v>126</v>
      </c>
      <c r="E347" s="207"/>
      <c r="F347" s="208"/>
      <c r="G347" s="138"/>
    </row>
    <row r="348" spans="1:7" ht="20.25">
      <c r="A348" s="60"/>
      <c r="B348" s="158">
        <v>90003</v>
      </c>
      <c r="C348" s="139"/>
      <c r="D348" s="56" t="s">
        <v>127</v>
      </c>
      <c r="E348" s="77">
        <f>SUM(E349:E351)</f>
        <v>93190</v>
      </c>
      <c r="F348" s="373">
        <f>SUM(F349:F351)</f>
        <v>89304.93</v>
      </c>
      <c r="G348" s="59">
        <f aca="true" t="shared" si="13" ref="G348:G355">F348*100/E348</f>
        <v>95.83102264191437</v>
      </c>
    </row>
    <row r="349" spans="1:7" ht="20.25">
      <c r="A349" s="60"/>
      <c r="B349" s="287"/>
      <c r="C349" s="90">
        <v>4210</v>
      </c>
      <c r="D349" s="283" t="s">
        <v>21</v>
      </c>
      <c r="E349" s="91">
        <v>4290</v>
      </c>
      <c r="F349" s="123">
        <v>2859.75</v>
      </c>
      <c r="G349" s="93">
        <f t="shared" si="13"/>
        <v>66.66083916083916</v>
      </c>
    </row>
    <row r="350" spans="1:7" ht="20.25">
      <c r="A350" s="60"/>
      <c r="B350" s="68"/>
      <c r="C350" s="90">
        <v>4300</v>
      </c>
      <c r="D350" s="283" t="s">
        <v>22</v>
      </c>
      <c r="E350" s="91">
        <v>66000</v>
      </c>
      <c r="F350" s="123">
        <v>65992.18</v>
      </c>
      <c r="G350" s="93">
        <f t="shared" si="13"/>
        <v>99.9881515151515</v>
      </c>
    </row>
    <row r="351" spans="1:7" ht="20.25">
      <c r="A351" s="60"/>
      <c r="B351" s="319"/>
      <c r="C351" s="90">
        <v>4530</v>
      </c>
      <c r="D351" s="283" t="s">
        <v>176</v>
      </c>
      <c r="E351" s="91">
        <v>22900</v>
      </c>
      <c r="F351" s="123">
        <v>20453</v>
      </c>
      <c r="G351" s="93">
        <f t="shared" si="13"/>
        <v>89.31441048034935</v>
      </c>
    </row>
    <row r="352" spans="1:7" ht="20.25">
      <c r="A352" s="60"/>
      <c r="B352" s="191">
        <v>90015</v>
      </c>
      <c r="C352" s="139"/>
      <c r="D352" s="56" t="s">
        <v>128</v>
      </c>
      <c r="E352" s="331">
        <f>SUM(E353:E355)</f>
        <v>307119</v>
      </c>
      <c r="F352" s="374">
        <f>SUM(F353:F355)</f>
        <v>294864.52</v>
      </c>
      <c r="G352" s="59">
        <f t="shared" si="13"/>
        <v>96.00985937047203</v>
      </c>
    </row>
    <row r="353" spans="1:7" ht="20.25">
      <c r="A353" s="60"/>
      <c r="B353" s="181"/>
      <c r="C353" s="124">
        <v>4210</v>
      </c>
      <c r="D353" s="375" t="s">
        <v>21</v>
      </c>
      <c r="E353" s="225">
        <v>11454</v>
      </c>
      <c r="F353" s="226">
        <v>0</v>
      </c>
      <c r="G353" s="93">
        <f t="shared" si="13"/>
        <v>0</v>
      </c>
    </row>
    <row r="354" spans="1:7" ht="20.25">
      <c r="A354" s="60"/>
      <c r="B354" s="68"/>
      <c r="C354" s="124">
        <v>4260</v>
      </c>
      <c r="D354" s="283" t="s">
        <v>53</v>
      </c>
      <c r="E354" s="91">
        <v>235720</v>
      </c>
      <c r="F354" s="123">
        <v>235719.67</v>
      </c>
      <c r="G354" s="93">
        <f t="shared" si="13"/>
        <v>99.99986000339386</v>
      </c>
    </row>
    <row r="355" spans="1:7" ht="20.25">
      <c r="A355" s="60"/>
      <c r="B355" s="68"/>
      <c r="C355" s="90">
        <v>4270</v>
      </c>
      <c r="D355" s="283" t="s">
        <v>33</v>
      </c>
      <c r="E355" s="91">
        <v>59945</v>
      </c>
      <c r="F355" s="123">
        <v>59144.85</v>
      </c>
      <c r="G355" s="93">
        <f t="shared" si="13"/>
        <v>98.6651930936692</v>
      </c>
    </row>
    <row r="356" spans="1:7" ht="20.25">
      <c r="A356" s="60"/>
      <c r="B356" s="157">
        <v>90095</v>
      </c>
      <c r="C356" s="55"/>
      <c r="D356" s="56" t="s">
        <v>20</v>
      </c>
      <c r="E356" s="331">
        <f>SUM(E357:E360)</f>
        <v>69430</v>
      </c>
      <c r="F356" s="374">
        <f>SUM(F357:F360)</f>
        <v>68641.25</v>
      </c>
      <c r="G356" s="59">
        <f>F356*100/E356</f>
        <v>98.86396370445053</v>
      </c>
    </row>
    <row r="357" spans="1:7" ht="20.25">
      <c r="A357" s="125"/>
      <c r="B357" s="67"/>
      <c r="C357" s="172">
        <v>4270</v>
      </c>
      <c r="D357" s="283" t="s">
        <v>33</v>
      </c>
      <c r="E357" s="91">
        <v>760</v>
      </c>
      <c r="F357" s="123">
        <v>0</v>
      </c>
      <c r="G357" s="93">
        <f>F357*100/E357</f>
        <v>0</v>
      </c>
    </row>
    <row r="358" spans="1:7" ht="20.25">
      <c r="A358" s="125"/>
      <c r="B358" s="117"/>
      <c r="C358" s="115">
        <v>4300</v>
      </c>
      <c r="D358" s="283" t="s">
        <v>22</v>
      </c>
      <c r="E358" s="69">
        <v>24750</v>
      </c>
      <c r="F358" s="141">
        <v>24721.25</v>
      </c>
      <c r="G358" s="116">
        <f>F358*100/E358</f>
        <v>99.88383838383838</v>
      </c>
    </row>
    <row r="359" spans="1:7" ht="20.25">
      <c r="A359" s="125"/>
      <c r="B359" s="117"/>
      <c r="C359" s="180">
        <v>6050</v>
      </c>
      <c r="D359" s="296" t="s">
        <v>177</v>
      </c>
      <c r="E359" s="69">
        <v>43920</v>
      </c>
      <c r="F359" s="141">
        <v>43920</v>
      </c>
      <c r="G359" s="116">
        <f>F359*100/E359</f>
        <v>100</v>
      </c>
    </row>
    <row r="360" spans="1:7" ht="21" thickBot="1">
      <c r="A360" s="125"/>
      <c r="B360" s="117"/>
      <c r="C360" s="68"/>
      <c r="D360" s="224" t="s">
        <v>78</v>
      </c>
      <c r="E360" s="84"/>
      <c r="F360" s="376"/>
      <c r="G360" s="71"/>
    </row>
    <row r="361" spans="1:7" ht="20.25">
      <c r="A361" s="377">
        <v>921</v>
      </c>
      <c r="B361" s="378"/>
      <c r="C361" s="378"/>
      <c r="D361" s="379" t="s">
        <v>129</v>
      </c>
      <c r="E361" s="380">
        <f>E363+E371+E374</f>
        <v>230240</v>
      </c>
      <c r="F361" s="381">
        <f>F363+F371+F374</f>
        <v>179876.51</v>
      </c>
      <c r="G361" s="202">
        <f>F361*100/E361</f>
        <v>78.12565583738707</v>
      </c>
    </row>
    <row r="362" spans="1:7" ht="21" thickBot="1">
      <c r="A362" s="382"/>
      <c r="B362" s="383"/>
      <c r="C362" s="383"/>
      <c r="D362" s="384" t="s">
        <v>130</v>
      </c>
      <c r="E362" s="385"/>
      <c r="F362" s="386"/>
      <c r="G362" s="138"/>
    </row>
    <row r="363" spans="1:7" ht="20.25">
      <c r="A363" s="60"/>
      <c r="B363" s="55">
        <v>92109</v>
      </c>
      <c r="C363" s="139"/>
      <c r="D363" s="158" t="s">
        <v>178</v>
      </c>
      <c r="E363" s="387">
        <f>SUM(E364:E370)</f>
        <v>167240</v>
      </c>
      <c r="F363" s="215">
        <f>SUM(F364:F370)</f>
        <v>121876.51</v>
      </c>
      <c r="G363" s="59">
        <f>F363/E363*100</f>
        <v>72.87521525950729</v>
      </c>
    </row>
    <row r="364" spans="1:7" ht="20.25">
      <c r="A364" s="60"/>
      <c r="B364" s="115"/>
      <c r="C364" s="228">
        <v>2480</v>
      </c>
      <c r="D364" s="180" t="s">
        <v>131</v>
      </c>
      <c r="E364" s="141">
        <v>114000</v>
      </c>
      <c r="F364" s="141">
        <v>109000</v>
      </c>
      <c r="G364" s="116">
        <f>F364*100/E364</f>
        <v>95.6140350877193</v>
      </c>
    </row>
    <row r="365" spans="1:7" ht="20.25">
      <c r="A365" s="60"/>
      <c r="B365" s="94"/>
      <c r="C365" s="231"/>
      <c r="D365" s="86" t="s">
        <v>132</v>
      </c>
      <c r="E365" s="121"/>
      <c r="F365" s="121"/>
      <c r="G365" s="122"/>
    </row>
    <row r="366" spans="1:7" ht="20.25">
      <c r="A366" s="60"/>
      <c r="B366" s="94"/>
      <c r="C366" s="172">
        <v>4210</v>
      </c>
      <c r="D366" s="283" t="s">
        <v>21</v>
      </c>
      <c r="E366" s="123">
        <v>2551</v>
      </c>
      <c r="F366" s="92">
        <v>2193.61</v>
      </c>
      <c r="G366" s="93">
        <f>F366*100/E366</f>
        <v>85.99019992159937</v>
      </c>
    </row>
    <row r="367" spans="1:7" ht="20.25">
      <c r="A367" s="60"/>
      <c r="B367" s="94"/>
      <c r="C367" s="172">
        <v>4260</v>
      </c>
      <c r="D367" s="283" t="s">
        <v>53</v>
      </c>
      <c r="E367" s="123">
        <v>1000</v>
      </c>
      <c r="F367" s="92">
        <v>995.12</v>
      </c>
      <c r="G367" s="93">
        <f>F367*100/E367</f>
        <v>99.512</v>
      </c>
    </row>
    <row r="368" spans="1:7" ht="20.25">
      <c r="A368" s="60"/>
      <c r="B368" s="94"/>
      <c r="C368" s="172">
        <v>4270</v>
      </c>
      <c r="D368" s="283" t="s">
        <v>33</v>
      </c>
      <c r="E368" s="123">
        <v>9689</v>
      </c>
      <c r="F368" s="92">
        <v>9687.78</v>
      </c>
      <c r="G368" s="93">
        <f>F368*100/E368</f>
        <v>99.98740840127981</v>
      </c>
    </row>
    <row r="369" spans="1:7" ht="20.25">
      <c r="A369" s="60"/>
      <c r="B369" s="94"/>
      <c r="C369" s="115">
        <v>6050</v>
      </c>
      <c r="D369" s="180" t="s">
        <v>177</v>
      </c>
      <c r="E369" s="376">
        <v>40000</v>
      </c>
      <c r="F369" s="388">
        <v>0</v>
      </c>
      <c r="G369" s="71">
        <f>F369*100/E369</f>
        <v>0</v>
      </c>
    </row>
    <row r="370" spans="1:7" ht="20.25">
      <c r="A370" s="60"/>
      <c r="B370" s="94"/>
      <c r="C370" s="94"/>
      <c r="D370" s="68" t="s">
        <v>78</v>
      </c>
      <c r="E370" s="376"/>
      <c r="F370" s="388"/>
      <c r="G370" s="71"/>
    </row>
    <row r="371" spans="1:7" ht="20.25">
      <c r="A371" s="60"/>
      <c r="B371" s="118">
        <v>92116</v>
      </c>
      <c r="C371" s="311"/>
      <c r="D371" s="344" t="s">
        <v>133</v>
      </c>
      <c r="E371" s="78">
        <f>SUM(E372:E373)</f>
        <v>56000</v>
      </c>
      <c r="F371" s="78">
        <f>SUM(F372:F373)</f>
        <v>51000</v>
      </c>
      <c r="G371" s="120">
        <f>F371*100/E371</f>
        <v>91.07142857142857</v>
      </c>
    </row>
    <row r="372" spans="1:7" ht="20.25">
      <c r="A372" s="60"/>
      <c r="B372" s="94"/>
      <c r="C372" s="153">
        <v>2480</v>
      </c>
      <c r="D372" s="68" t="s">
        <v>131</v>
      </c>
      <c r="E372" s="376">
        <v>56000</v>
      </c>
      <c r="F372" s="388">
        <v>51000</v>
      </c>
      <c r="G372" s="71">
        <f>F372*100/E372</f>
        <v>91.07142857142857</v>
      </c>
    </row>
    <row r="373" spans="1:7" ht="20.25">
      <c r="A373" s="60"/>
      <c r="B373" s="94"/>
      <c r="C373" s="153"/>
      <c r="D373" s="68" t="s">
        <v>132</v>
      </c>
      <c r="E373" s="376"/>
      <c r="F373" s="388"/>
      <c r="G373" s="71"/>
    </row>
    <row r="374" spans="1:7" ht="20.25">
      <c r="A374" s="223"/>
      <c r="B374" s="118">
        <v>92195</v>
      </c>
      <c r="C374" s="76"/>
      <c r="D374" s="344" t="s">
        <v>20</v>
      </c>
      <c r="E374" s="78">
        <f>SUM(E375)</f>
        <v>7000</v>
      </c>
      <c r="F374" s="78">
        <f>SUM(F375)</f>
        <v>7000</v>
      </c>
      <c r="G374" s="120"/>
    </row>
    <row r="375" spans="1:7" ht="21" thickBot="1">
      <c r="A375" s="60"/>
      <c r="B375" s="94"/>
      <c r="C375" s="67">
        <v>4270</v>
      </c>
      <c r="D375" s="153" t="s">
        <v>33</v>
      </c>
      <c r="E375" s="81">
        <v>7000</v>
      </c>
      <c r="F375" s="388">
        <v>7000</v>
      </c>
      <c r="G375" s="71"/>
    </row>
    <row r="376" spans="1:7" ht="21" thickBot="1">
      <c r="A376" s="255">
        <v>926</v>
      </c>
      <c r="B376" s="143"/>
      <c r="C376" s="389"/>
      <c r="D376" s="49" t="s">
        <v>134</v>
      </c>
      <c r="E376" s="107">
        <f>E383+E377</f>
        <v>39200</v>
      </c>
      <c r="F376" s="107">
        <f>F383+F377</f>
        <v>33754.869999999995</v>
      </c>
      <c r="G376" s="52">
        <f>F376*100/E376</f>
        <v>86.10936224489795</v>
      </c>
    </row>
    <row r="377" spans="1:7" ht="20.25">
      <c r="A377" s="390"/>
      <c r="B377" s="109">
        <v>92601</v>
      </c>
      <c r="C377" s="111"/>
      <c r="D377" s="111" t="s">
        <v>179</v>
      </c>
      <c r="E377" s="112">
        <f>SUM(E378:E382)</f>
        <v>28691</v>
      </c>
      <c r="F377" s="113">
        <f>SUM(F378:F382)</f>
        <v>25283.93</v>
      </c>
      <c r="G377" s="114">
        <f>F377/E377*100</f>
        <v>88.12495207556377</v>
      </c>
    </row>
    <row r="378" spans="1:7" ht="20.25">
      <c r="A378" s="390"/>
      <c r="B378" s="391"/>
      <c r="C378" s="392">
        <v>4210</v>
      </c>
      <c r="D378" s="90" t="s">
        <v>21</v>
      </c>
      <c r="E378" s="225">
        <v>16000</v>
      </c>
      <c r="F378" s="226">
        <v>14787.93</v>
      </c>
      <c r="G378" s="327">
        <f>F378/E378*100</f>
        <v>92.42456250000001</v>
      </c>
    </row>
    <row r="379" spans="1:7" ht="20.25">
      <c r="A379" s="390"/>
      <c r="B379" s="393"/>
      <c r="C379" s="392">
        <v>4260</v>
      </c>
      <c r="D379" s="90" t="s">
        <v>53</v>
      </c>
      <c r="E379" s="225">
        <v>9491</v>
      </c>
      <c r="F379" s="226">
        <v>9490.59</v>
      </c>
      <c r="G379" s="327">
        <f>F379/E379*100</f>
        <v>99.99568011800653</v>
      </c>
    </row>
    <row r="380" spans="1:7" ht="20.25">
      <c r="A380" s="390"/>
      <c r="B380" s="393"/>
      <c r="C380" s="392">
        <v>4300</v>
      </c>
      <c r="D380" s="90" t="s">
        <v>22</v>
      </c>
      <c r="E380" s="225">
        <v>2000</v>
      </c>
      <c r="F380" s="226">
        <v>1005.41</v>
      </c>
      <c r="G380" s="320">
        <f>F380/E380*100</f>
        <v>50.2705</v>
      </c>
    </row>
    <row r="381" spans="1:7" ht="20.25">
      <c r="A381" s="60"/>
      <c r="B381" s="94"/>
      <c r="C381" s="228">
        <v>6060</v>
      </c>
      <c r="D381" s="228" t="s">
        <v>34</v>
      </c>
      <c r="E381" s="228">
        <v>1200</v>
      </c>
      <c r="F381" s="180">
        <v>0</v>
      </c>
      <c r="G381" s="320">
        <f>F381/E381*100</f>
        <v>0</v>
      </c>
    </row>
    <row r="382" spans="1:7" ht="20.25">
      <c r="A382" s="60"/>
      <c r="B382" s="179"/>
      <c r="C382" s="231"/>
      <c r="D382" s="231" t="s">
        <v>16</v>
      </c>
      <c r="E382" s="231"/>
      <c r="F382" s="86"/>
      <c r="G382" s="394"/>
    </row>
    <row r="383" spans="1:7" ht="20.25">
      <c r="A383" s="60"/>
      <c r="B383" s="147">
        <v>92695</v>
      </c>
      <c r="C383" s="192"/>
      <c r="D383" s="192" t="s">
        <v>20</v>
      </c>
      <c r="E383" s="342">
        <f>SUM(E384:E385)</f>
        <v>10509</v>
      </c>
      <c r="F383" s="342">
        <f>SUM(F384:F385)</f>
        <v>8470.939999999999</v>
      </c>
      <c r="G383" s="59">
        <f>F383*100/E383</f>
        <v>80.60652773812922</v>
      </c>
    </row>
    <row r="384" spans="1:8" ht="20.25">
      <c r="A384" s="60"/>
      <c r="B384" s="287"/>
      <c r="C384" s="90">
        <v>4210</v>
      </c>
      <c r="D384" s="90" t="s">
        <v>21</v>
      </c>
      <c r="E384" s="91">
        <v>8000</v>
      </c>
      <c r="F384" s="123">
        <v>7649.73</v>
      </c>
      <c r="G384" s="93">
        <f>F384*100/E384</f>
        <v>95.621625</v>
      </c>
      <c r="H384" s="15"/>
    </row>
    <row r="385" spans="1:7" ht="21" thickBot="1">
      <c r="A385" s="60"/>
      <c r="B385" s="68"/>
      <c r="C385" s="67">
        <v>4300</v>
      </c>
      <c r="D385" s="67" t="s">
        <v>22</v>
      </c>
      <c r="E385" s="69">
        <v>2509</v>
      </c>
      <c r="F385" s="141">
        <v>821.21</v>
      </c>
      <c r="G385" s="116">
        <f>F385*100/E385</f>
        <v>32.73056994818653</v>
      </c>
    </row>
    <row r="386" spans="1:7" ht="17.25" thickBot="1">
      <c r="A386" s="24"/>
      <c r="B386" s="25"/>
      <c r="C386" s="25"/>
      <c r="D386" s="26" t="s">
        <v>135</v>
      </c>
      <c r="E386" s="27">
        <f>E376+E361+E346+E325+E258+E249+E160+E149+E142+E118+E104+E47+E43+E38+E25+E12+E157</f>
        <v>14423482.19</v>
      </c>
      <c r="F386" s="40">
        <f>F376+F361+F346+F325+F258+F249+F160+F149+F142+F118+F104+F47+F43+F38+F25+F12+F157</f>
        <v>13509024.77</v>
      </c>
      <c r="G386" s="45">
        <f>F386*100/E386</f>
        <v>93.65994003421721</v>
      </c>
    </row>
    <row r="387" spans="5:6" ht="12.75">
      <c r="E387" s="16"/>
      <c r="F387" s="17"/>
    </row>
    <row r="389" spans="5:6" ht="12.75">
      <c r="E389" s="16"/>
      <c r="F389" s="17"/>
    </row>
    <row r="424" ht="12.75">
      <c r="H424" s="15"/>
    </row>
    <row r="428" ht="12.75">
      <c r="H428" s="15"/>
    </row>
  </sheetData>
  <sheetProtection/>
  <printOptions horizontalCentered="1"/>
  <pageMargins left="1.1811023622047245" right="0.7874015748031497" top="0.7874015748031497" bottom="0.7874015748031497" header="0.5118110236220472" footer="0.5905511811023623"/>
  <pageSetup firstPageNumber="42" useFirstPageNumber="1" horizontalDpi="600" verticalDpi="600" orientation="portrait" paperSize="9" scale="55" r:id="rId1"/>
  <headerFooter alignWithMargins="0">
    <oddHeader>&amp;R&amp;12Załącznik Nr 3</oddHeader>
    <oddFooter>&amp;CStrona &amp;P</oddFooter>
  </headerFooter>
  <rowBreaks count="6" manualBreakCount="6">
    <brk id="65" max="6" man="1"/>
    <brk id="124" max="6" man="1"/>
    <brk id="183" max="6" man="1"/>
    <brk id="243" max="6" man="1"/>
    <brk id="305" max="6" man="1"/>
    <brk id="370" max="6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B32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Instalator</cp:lastModifiedBy>
  <cp:lastPrinted>2010-03-17T14:14:13Z</cp:lastPrinted>
  <dcterms:created xsi:type="dcterms:W3CDTF">2009-03-17T15:49:24Z</dcterms:created>
  <dcterms:modified xsi:type="dcterms:W3CDTF">2010-03-17T14:14:17Z</dcterms:modified>
  <cp:category/>
  <cp:version/>
  <cp:contentType/>
  <cp:contentStatus/>
</cp:coreProperties>
</file>